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324" windowWidth="22692" windowHeight="9264"/>
  </bookViews>
  <sheets>
    <sheet name="Completa" sheetId="1" r:id="rId1"/>
    <sheet name="Média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L133" i="1"/>
  <c r="L122"/>
  <c r="L121"/>
  <c r="L119"/>
  <c r="L116"/>
  <c r="L106"/>
  <c r="L107"/>
  <c r="L108"/>
  <c r="L109"/>
  <c r="L110"/>
  <c r="L111"/>
  <c r="L112"/>
  <c r="L113"/>
  <c r="L114"/>
  <c r="L115"/>
  <c r="L117"/>
  <c r="L118"/>
  <c r="L120"/>
  <c r="L123"/>
  <c r="L124"/>
  <c r="L125"/>
  <c r="L126"/>
  <c r="L127"/>
  <c r="L128"/>
  <c r="L129"/>
  <c r="L130"/>
  <c r="L105"/>
  <c r="L103"/>
  <c r="E164"/>
  <c r="D164"/>
  <c r="L163"/>
  <c r="J163"/>
  <c r="L162"/>
  <c r="J162"/>
  <c r="L161"/>
  <c r="J161"/>
  <c r="L160"/>
  <c r="J160"/>
  <c r="L159"/>
  <c r="J159"/>
  <c r="L158"/>
  <c r="J158"/>
  <c r="L157"/>
  <c r="J157"/>
  <c r="L156"/>
  <c r="J156"/>
  <c r="L155"/>
  <c r="J155"/>
  <c r="J154"/>
  <c r="L154" s="1"/>
  <c r="J153"/>
  <c r="L153" s="1"/>
  <c r="L152"/>
  <c r="J152"/>
  <c r="J151"/>
  <c r="L151" s="1"/>
  <c r="J150"/>
  <c r="L150" s="1"/>
  <c r="L149"/>
  <c r="J149"/>
  <c r="J148"/>
  <c r="L148" s="1"/>
  <c r="J147"/>
  <c r="J146"/>
  <c r="L146" s="1"/>
  <c r="L145"/>
  <c r="J145"/>
  <c r="L144"/>
  <c r="J144"/>
  <c r="L143"/>
  <c r="J143"/>
  <c r="J142"/>
  <c r="L142" s="1"/>
  <c r="L141"/>
  <c r="J141"/>
  <c r="J140"/>
  <c r="L140" s="1"/>
  <c r="L139"/>
  <c r="J139"/>
  <c r="J138"/>
  <c r="L138" s="1"/>
  <c r="L137"/>
  <c r="J137"/>
  <c r="J136"/>
  <c r="L136" s="1"/>
  <c r="L135"/>
  <c r="J135"/>
  <c r="J134"/>
  <c r="L134" s="1"/>
  <c r="J133"/>
  <c r="E131"/>
  <c r="D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L104" s="1"/>
  <c r="J103"/>
  <c r="J102"/>
  <c r="L102" s="1"/>
  <c r="J101"/>
  <c r="L93"/>
  <c r="L92"/>
  <c r="L91"/>
  <c r="L94"/>
  <c r="L95"/>
  <c r="L96"/>
  <c r="L97"/>
  <c r="L98"/>
  <c r="L90"/>
  <c r="L84"/>
  <c r="L79"/>
  <c r="L78"/>
  <c r="L76"/>
  <c r="L72"/>
  <c r="L80"/>
  <c r="L87"/>
  <c r="L68"/>
  <c r="E99"/>
  <c r="D99"/>
  <c r="J98"/>
  <c r="J96"/>
  <c r="J97"/>
  <c r="J95"/>
  <c r="J94"/>
  <c r="J93"/>
  <c r="J92"/>
  <c r="J91"/>
  <c r="J90"/>
  <c r="J89"/>
  <c r="L89" s="1"/>
  <c r="J88"/>
  <c r="L88" s="1"/>
  <c r="J87"/>
  <c r="J86"/>
  <c r="L86" s="1"/>
  <c r="J85"/>
  <c r="L85" s="1"/>
  <c r="J84"/>
  <c r="J83"/>
  <c r="L83" s="1"/>
  <c r="J82"/>
  <c r="J81"/>
  <c r="L81" s="1"/>
  <c r="J80"/>
  <c r="J79"/>
  <c r="J78"/>
  <c r="J77"/>
  <c r="L77" s="1"/>
  <c r="J76"/>
  <c r="J75"/>
  <c r="L75" s="1"/>
  <c r="J74"/>
  <c r="L74" s="1"/>
  <c r="J73"/>
  <c r="L73" s="1"/>
  <c r="J72"/>
  <c r="J71"/>
  <c r="L71" s="1"/>
  <c r="J70"/>
  <c r="L70" s="1"/>
  <c r="J69"/>
  <c r="L69" s="1"/>
  <c r="J68"/>
  <c r="J99" s="1"/>
  <c r="L56"/>
  <c r="L55"/>
  <c r="L52"/>
  <c r="L42"/>
  <c r="E66"/>
  <c r="D66"/>
  <c r="J65"/>
  <c r="L65" s="1"/>
  <c r="J64"/>
  <c r="L64" s="1"/>
  <c r="J63"/>
  <c r="L63" s="1"/>
  <c r="J62"/>
  <c r="L62" s="1"/>
  <c r="J61"/>
  <c r="L61" s="1"/>
  <c r="J60"/>
  <c r="L60" s="1"/>
  <c r="J59"/>
  <c r="L59" s="1"/>
  <c r="J58"/>
  <c r="L58" s="1"/>
  <c r="J57"/>
  <c r="L57" s="1"/>
  <c r="J56"/>
  <c r="J55"/>
  <c r="J54"/>
  <c r="L54" s="1"/>
  <c r="J53"/>
  <c r="L53" s="1"/>
  <c r="J52"/>
  <c r="J51"/>
  <c r="L51" s="1"/>
  <c r="J50"/>
  <c r="L50" s="1"/>
  <c r="J49"/>
  <c r="L49" s="1"/>
  <c r="J48"/>
  <c r="L48" s="1"/>
  <c r="J47"/>
  <c r="J46"/>
  <c r="L46" s="1"/>
  <c r="J45"/>
  <c r="L45" s="1"/>
  <c r="J44"/>
  <c r="L44" s="1"/>
  <c r="J43"/>
  <c r="L43" s="1"/>
  <c r="J42"/>
  <c r="J41"/>
  <c r="L41" s="1"/>
  <c r="J40"/>
  <c r="J39"/>
  <c r="L39" s="1"/>
  <c r="J38"/>
  <c r="J17" i="2"/>
  <c r="I17"/>
  <c r="H17"/>
  <c r="G17"/>
  <c r="F17"/>
  <c r="E17"/>
  <c r="D17"/>
  <c r="C17"/>
  <c r="B17"/>
  <c r="L33" i="1"/>
  <c r="L17"/>
  <c r="L5"/>
  <c r="E36"/>
  <c r="D36"/>
  <c r="J35"/>
  <c r="L35" s="1"/>
  <c r="J34"/>
  <c r="L34" s="1"/>
  <c r="J33"/>
  <c r="J32"/>
  <c r="L32" s="1"/>
  <c r="J31"/>
  <c r="L31" s="1"/>
  <c r="J30"/>
  <c r="L30" s="1"/>
  <c r="J29"/>
  <c r="L29" s="1"/>
  <c r="J28"/>
  <c r="L28" s="1"/>
  <c r="J27"/>
  <c r="L27" s="1"/>
  <c r="J26"/>
  <c r="L26" s="1"/>
  <c r="J25"/>
  <c r="L25" s="1"/>
  <c r="J24"/>
  <c r="L24" s="1"/>
  <c r="J23"/>
  <c r="L23" s="1"/>
  <c r="J22"/>
  <c r="L22" s="1"/>
  <c r="J21"/>
  <c r="L21" s="1"/>
  <c r="J20"/>
  <c r="L20" s="1"/>
  <c r="J19"/>
  <c r="L19" s="1"/>
  <c r="J18"/>
  <c r="L18" s="1"/>
  <c r="J17"/>
  <c r="J16"/>
  <c r="L16" s="1"/>
  <c r="J15"/>
  <c r="L15" s="1"/>
  <c r="J14"/>
  <c r="L14" s="1"/>
  <c r="J13"/>
  <c r="L13" s="1"/>
  <c r="J12"/>
  <c r="L12" s="1"/>
  <c r="J11"/>
  <c r="L11" s="1"/>
  <c r="J10"/>
  <c r="L10" s="1"/>
  <c r="J9"/>
  <c r="L9" s="1"/>
  <c r="J8"/>
  <c r="L8" s="1"/>
  <c r="J7"/>
  <c r="L7" s="1"/>
  <c r="J6"/>
  <c r="L6" s="1"/>
  <c r="J5"/>
  <c r="J164" l="1"/>
  <c r="J131"/>
  <c r="J66"/>
  <c r="J36"/>
</calcChain>
</file>

<file path=xl/sharedStrings.xml><?xml version="1.0" encoding="utf-8"?>
<sst xmlns="http://schemas.openxmlformats.org/spreadsheetml/2006/main" count="42" uniqueCount="34">
  <si>
    <t xml:space="preserve">temperatura in </t>
  </si>
  <si>
    <t xml:space="preserve">  umidade</t>
  </si>
  <si>
    <t>precipitação</t>
  </si>
  <si>
    <t>evaporação</t>
  </si>
  <si>
    <t>mes</t>
  </si>
  <si>
    <t>dia</t>
  </si>
  <si>
    <t>atual</t>
  </si>
  <si>
    <t>max</t>
  </si>
  <si>
    <t>min</t>
  </si>
  <si>
    <t xml:space="preserve">max. </t>
  </si>
  <si>
    <t xml:space="preserve"> min</t>
  </si>
  <si>
    <t>ml</t>
  </si>
  <si>
    <t>mm</t>
  </si>
  <si>
    <t>tca</t>
  </si>
  <si>
    <t>DADOS METEOROLÓGICOS 2017 - EECF DE ITATINGA</t>
  </si>
  <si>
    <t>Manual Sede</t>
  </si>
  <si>
    <t>Automática 22 metros</t>
  </si>
  <si>
    <t>Automática Sede</t>
  </si>
  <si>
    <t>T. MAX</t>
  </si>
  <si>
    <t>T. MIN</t>
  </si>
  <si>
    <t>PREC.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</si>
  <si>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</si>
  <si>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</si>
  <si>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</si>
  <si>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</si>
  <si>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</si>
  <si>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</si>
  <si>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</si>
  <si>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</si>
  <si>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</si>
  <si>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</si>
  <si>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</si>
  <si>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</si>
  <si>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MÉDIAS ANO DE 2017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</si>
</sst>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9"/>
      <name val="Arial"/>
      <family val="2"/>
    </font>
    <font>
      <b/>
      <sz val="9"/>
      <color indexed="18"/>
      <name val="Arial"/>
      <family val="2"/>
    </font>
    <font>
      <b/>
      <sz val="9"/>
      <name val="Arial"/>
      <family val="2"/>
    </font>
    <font>
      <b/>
      <sz val="11"/>
      <color indexed="18"/>
      <name val="Arial Narrow"/>
      <family val="2"/>
    </font>
    <font>
      <b/>
      <u/>
      <sz val="12"/>
      <color theme="1"/>
      <name val="Calibri"/>
      <family val="2"/>
      <scheme val="minor"/>
    </font>
    <font>
      <b/>
      <u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9"/>
      <color theme="5" tint="-0.249977111117893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theme="5" tint="-0.249977111117893"/>
      </left>
      <right/>
      <top/>
      <bottom style="medium">
        <color theme="5" tint="-0.249977111117893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3" xfId="0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2" fontId="2" fillId="3" borderId="3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4" borderId="3" xfId="0" applyFill="1" applyBorder="1"/>
    <xf numFmtId="0" fontId="4" fillId="5" borderId="17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2" fontId="2" fillId="5" borderId="19" xfId="0" applyNumberFormat="1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left"/>
    </xf>
    <xf numFmtId="2" fontId="2" fillId="4" borderId="19" xfId="0" applyNumberFormat="1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left"/>
    </xf>
    <xf numFmtId="0" fontId="4" fillId="4" borderId="2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2" fontId="2" fillId="4" borderId="23" xfId="0" applyNumberFormat="1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4" borderId="5" xfId="0" applyFont="1" applyFill="1" applyBorder="1" applyAlignment="1">
      <alignment horizontal="center"/>
    </xf>
    <xf numFmtId="0" fontId="11" fillId="0" borderId="0" xfId="0" applyFont="1"/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164" fontId="4" fillId="4" borderId="27" xfId="0" applyNumberFormat="1" applyFont="1" applyFill="1" applyBorder="1" applyAlignment="1">
      <alignment horizontal="center"/>
    </xf>
    <xf numFmtId="164" fontId="4" fillId="4" borderId="28" xfId="0" applyNumberFormat="1" applyFont="1" applyFill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2" fontId="4" fillId="4" borderId="29" xfId="0" applyNumberFormat="1" applyFont="1" applyFill="1" applyBorder="1" applyAlignment="1">
      <alignment horizontal="center"/>
    </xf>
    <xf numFmtId="2" fontId="4" fillId="4" borderId="28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4"/>
  <sheetViews>
    <sheetView showGridLines="0" tabSelected="1" workbookViewId="0">
      <pane ySplit="4" topLeftCell="A119" activePane="bottomLeft" state="frozen"/>
      <selection pane="bottomLeft" activeCell="C135" sqref="C135"/>
    </sheetView>
  </sheetViews>
  <sheetFormatPr defaultRowHeight="14.4"/>
  <sheetData>
    <row r="1" spans="1:12" ht="15.6">
      <c r="A1" s="52" t="s">
        <v>14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3" spans="1:12">
      <c r="A3" s="53"/>
      <c r="B3" s="54"/>
      <c r="C3" s="55" t="s">
        <v>0</v>
      </c>
      <c r="D3" s="55"/>
      <c r="E3" s="55"/>
      <c r="F3" s="55" t="s">
        <v>1</v>
      </c>
      <c r="G3" s="55"/>
      <c r="H3" s="55"/>
      <c r="I3" s="55" t="s">
        <v>2</v>
      </c>
      <c r="J3" s="55"/>
      <c r="K3" s="55" t="s">
        <v>3</v>
      </c>
      <c r="L3" s="55"/>
    </row>
    <row r="4" spans="1:12">
      <c r="A4" s="1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2" t="s">
        <v>6</v>
      </c>
      <c r="G4" s="2" t="s">
        <v>9</v>
      </c>
      <c r="H4" s="2" t="s">
        <v>10</v>
      </c>
      <c r="I4" s="1" t="s">
        <v>11</v>
      </c>
      <c r="J4" s="1" t="s">
        <v>12</v>
      </c>
      <c r="K4" s="1" t="s">
        <v>13</v>
      </c>
      <c r="L4" s="1" t="s">
        <v>13</v>
      </c>
    </row>
    <row r="5" spans="1:12">
      <c r="A5" s="3">
        <v>1</v>
      </c>
      <c r="B5" s="3">
        <v>1</v>
      </c>
      <c r="C5" s="3">
        <v>21.8</v>
      </c>
      <c r="D5" s="3">
        <v>30.9</v>
      </c>
      <c r="E5" s="3">
        <v>17.5</v>
      </c>
      <c r="F5" s="3">
        <v>62</v>
      </c>
      <c r="G5" s="3">
        <v>68</v>
      </c>
      <c r="H5" s="3">
        <v>20</v>
      </c>
      <c r="I5" s="3"/>
      <c r="J5" s="4">
        <f>(((I5)/0.04047/1000))</f>
        <v>0</v>
      </c>
      <c r="K5" s="3">
        <v>70.97</v>
      </c>
      <c r="L5" s="4">
        <f>75-K5</f>
        <v>4.0300000000000011</v>
      </c>
    </row>
    <row r="6" spans="1:12">
      <c r="A6" s="3">
        <v>1</v>
      </c>
      <c r="B6" s="3">
        <v>2</v>
      </c>
      <c r="C6" s="3">
        <v>22</v>
      </c>
      <c r="D6" s="3">
        <v>30.9</v>
      </c>
      <c r="E6" s="3">
        <v>17.5</v>
      </c>
      <c r="F6" s="3">
        <v>56</v>
      </c>
      <c r="G6" s="3">
        <v>70</v>
      </c>
      <c r="H6" s="3">
        <v>20</v>
      </c>
      <c r="I6" s="3"/>
      <c r="J6" s="4">
        <f t="shared" ref="J6:J35" si="0">(((I6)/0.04047/1000))</f>
        <v>0</v>
      </c>
      <c r="K6" s="3">
        <v>66.5</v>
      </c>
      <c r="L6" s="4">
        <f>K5+J6-K6</f>
        <v>4.4699999999999989</v>
      </c>
    </row>
    <row r="7" spans="1:12">
      <c r="A7" s="3">
        <v>1</v>
      </c>
      <c r="B7" s="3">
        <v>3</v>
      </c>
      <c r="C7" s="3">
        <v>23.7</v>
      </c>
      <c r="D7" s="3">
        <v>29.2</v>
      </c>
      <c r="E7" s="3">
        <v>19.7</v>
      </c>
      <c r="F7" s="3">
        <v>48</v>
      </c>
      <c r="G7" s="3">
        <v>66</v>
      </c>
      <c r="H7" s="3">
        <v>25</v>
      </c>
      <c r="I7" s="3"/>
      <c r="J7" s="4">
        <f t="shared" si="0"/>
        <v>0</v>
      </c>
      <c r="K7" s="3">
        <v>63.1</v>
      </c>
      <c r="L7" s="4">
        <f>K6+J7-K7</f>
        <v>3.3999999999999986</v>
      </c>
    </row>
    <row r="8" spans="1:12">
      <c r="A8" s="3">
        <v>1</v>
      </c>
      <c r="B8" s="3">
        <v>4</v>
      </c>
      <c r="C8" s="3">
        <v>23</v>
      </c>
      <c r="D8" s="3">
        <v>31.9</v>
      </c>
      <c r="E8" s="3">
        <v>20.100000000000001</v>
      </c>
      <c r="F8" s="3">
        <v>47</v>
      </c>
      <c r="G8" s="3">
        <v>54</v>
      </c>
      <c r="H8" s="3">
        <v>20</v>
      </c>
      <c r="I8" s="3"/>
      <c r="J8" s="4">
        <f t="shared" si="0"/>
        <v>0</v>
      </c>
      <c r="K8" s="3">
        <v>57.7</v>
      </c>
      <c r="L8" s="4">
        <f t="shared" ref="L8:L35" si="1">K7+J8-K8</f>
        <v>5.3999999999999986</v>
      </c>
    </row>
    <row r="9" spans="1:12">
      <c r="A9" s="3">
        <v>1</v>
      </c>
      <c r="B9" s="3">
        <v>5</v>
      </c>
      <c r="C9" s="3">
        <v>24.4</v>
      </c>
      <c r="D9" s="3">
        <v>30.3</v>
      </c>
      <c r="E9" s="3">
        <v>19.100000000000001</v>
      </c>
      <c r="F9" s="3">
        <v>44</v>
      </c>
      <c r="G9" s="3">
        <v>68</v>
      </c>
      <c r="H9" s="3">
        <v>22</v>
      </c>
      <c r="I9" s="3"/>
      <c r="J9" s="4">
        <f t="shared" si="0"/>
        <v>0</v>
      </c>
      <c r="K9" s="5">
        <v>57.42</v>
      </c>
      <c r="L9" s="4">
        <f t="shared" si="1"/>
        <v>0.28000000000000114</v>
      </c>
    </row>
    <row r="10" spans="1:12">
      <c r="A10" s="3">
        <v>1</v>
      </c>
      <c r="B10" s="3">
        <v>6</v>
      </c>
      <c r="C10" s="3">
        <v>20.2</v>
      </c>
      <c r="D10" s="3">
        <v>30.3</v>
      </c>
      <c r="E10" s="5">
        <v>17.3</v>
      </c>
      <c r="F10" s="3">
        <v>70</v>
      </c>
      <c r="G10" s="3">
        <v>73</v>
      </c>
      <c r="H10" s="3">
        <v>22</v>
      </c>
      <c r="I10" s="3">
        <v>300</v>
      </c>
      <c r="J10" s="4">
        <f t="shared" si="0"/>
        <v>7.4128984432913265</v>
      </c>
      <c r="K10" s="3">
        <v>62.38</v>
      </c>
      <c r="L10" s="4">
        <f t="shared" si="1"/>
        <v>2.4528984432913248</v>
      </c>
    </row>
    <row r="11" spans="1:12">
      <c r="A11" s="3">
        <v>1</v>
      </c>
      <c r="B11" s="3">
        <v>7</v>
      </c>
      <c r="C11" s="3">
        <v>20.100000000000001</v>
      </c>
      <c r="D11" s="3">
        <v>30.2</v>
      </c>
      <c r="E11" s="3">
        <v>17.399999999999999</v>
      </c>
      <c r="F11" s="3">
        <v>70</v>
      </c>
      <c r="G11" s="3">
        <v>73</v>
      </c>
      <c r="H11" s="3">
        <v>20</v>
      </c>
      <c r="I11" s="3"/>
      <c r="J11" s="4">
        <f t="shared" si="0"/>
        <v>0</v>
      </c>
      <c r="K11" s="3">
        <v>58.62</v>
      </c>
      <c r="L11" s="4">
        <f t="shared" si="1"/>
        <v>3.7600000000000051</v>
      </c>
    </row>
    <row r="12" spans="1:12">
      <c r="A12" s="3">
        <v>1</v>
      </c>
      <c r="B12" s="3">
        <v>8</v>
      </c>
      <c r="C12" s="3">
        <v>23.9</v>
      </c>
      <c r="D12" s="3">
        <v>30</v>
      </c>
      <c r="E12" s="3">
        <v>18.600000000000001</v>
      </c>
      <c r="F12" s="3">
        <v>53</v>
      </c>
      <c r="G12" s="3">
        <v>71</v>
      </c>
      <c r="H12" s="3">
        <v>22</v>
      </c>
      <c r="I12" s="3"/>
      <c r="J12" s="4">
        <f t="shared" si="0"/>
        <v>0</v>
      </c>
      <c r="K12" s="3">
        <v>55</v>
      </c>
      <c r="L12" s="4">
        <f t="shared" si="1"/>
        <v>3.6199999999999974</v>
      </c>
    </row>
    <row r="13" spans="1:12">
      <c r="A13" s="3">
        <v>1</v>
      </c>
      <c r="B13" s="3">
        <v>9</v>
      </c>
      <c r="C13" s="3">
        <v>22</v>
      </c>
      <c r="D13" s="3">
        <v>32.299999999999997</v>
      </c>
      <c r="E13" s="3">
        <v>18.600000000000001</v>
      </c>
      <c r="F13" s="3">
        <v>69</v>
      </c>
      <c r="G13" s="3">
        <v>72</v>
      </c>
      <c r="H13" s="3">
        <v>20</v>
      </c>
      <c r="I13" s="3">
        <v>98</v>
      </c>
      <c r="J13" s="4">
        <f t="shared" si="0"/>
        <v>2.4215468248085004</v>
      </c>
      <c r="K13" s="3">
        <v>54.32</v>
      </c>
      <c r="L13" s="4">
        <f t="shared" si="1"/>
        <v>3.1015468248085014</v>
      </c>
    </row>
    <row r="14" spans="1:12">
      <c r="A14" s="3">
        <v>1</v>
      </c>
      <c r="B14" s="3">
        <v>10</v>
      </c>
      <c r="C14" s="3">
        <v>21.2</v>
      </c>
      <c r="D14" s="3">
        <v>32.4</v>
      </c>
      <c r="E14" s="3">
        <v>18.600000000000001</v>
      </c>
      <c r="F14" s="3">
        <v>71</v>
      </c>
      <c r="G14" s="3">
        <v>72</v>
      </c>
      <c r="H14" s="3">
        <v>20</v>
      </c>
      <c r="I14" s="3">
        <v>270</v>
      </c>
      <c r="J14" s="4">
        <f t="shared" si="0"/>
        <v>6.6716085989621945</v>
      </c>
      <c r="K14" s="3">
        <v>54.56</v>
      </c>
      <c r="L14" s="4">
        <f t="shared" si="1"/>
        <v>6.4316085989621925</v>
      </c>
    </row>
    <row r="15" spans="1:12">
      <c r="A15" s="3">
        <v>1</v>
      </c>
      <c r="B15" s="3">
        <v>11</v>
      </c>
      <c r="C15" s="3">
        <v>21.1</v>
      </c>
      <c r="D15" s="3">
        <v>27.8</v>
      </c>
      <c r="E15" s="3">
        <v>19.8</v>
      </c>
      <c r="F15" s="3">
        <v>70</v>
      </c>
      <c r="G15" s="3">
        <v>72</v>
      </c>
      <c r="H15" s="3">
        <v>32</v>
      </c>
      <c r="I15" s="3"/>
      <c r="J15" s="4">
        <f t="shared" si="0"/>
        <v>0</v>
      </c>
      <c r="K15" s="3">
        <v>53.62</v>
      </c>
      <c r="L15" s="4">
        <f t="shared" si="1"/>
        <v>0.94000000000000483</v>
      </c>
    </row>
    <row r="16" spans="1:12">
      <c r="A16" s="3">
        <v>1</v>
      </c>
      <c r="B16" s="3">
        <v>12</v>
      </c>
      <c r="C16" s="3">
        <v>22.6</v>
      </c>
      <c r="D16" s="3">
        <v>30.4</v>
      </c>
      <c r="E16" s="3">
        <v>19.8</v>
      </c>
      <c r="F16" s="3">
        <v>68</v>
      </c>
      <c r="G16" s="3">
        <v>74</v>
      </c>
      <c r="H16" s="3">
        <v>23</v>
      </c>
      <c r="I16" s="3">
        <v>1290</v>
      </c>
      <c r="J16" s="4">
        <f t="shared" si="0"/>
        <v>31.875463306152707</v>
      </c>
      <c r="K16" s="3">
        <v>80.47</v>
      </c>
      <c r="L16" s="4">
        <f t="shared" si="1"/>
        <v>5.0254633061527016</v>
      </c>
    </row>
    <row r="17" spans="1:12">
      <c r="A17" s="3">
        <v>1</v>
      </c>
      <c r="B17" s="3">
        <v>13</v>
      </c>
      <c r="C17" s="3">
        <v>20.399999999999999</v>
      </c>
      <c r="D17" s="3">
        <v>28.1</v>
      </c>
      <c r="E17" s="3">
        <v>18</v>
      </c>
      <c r="F17" s="3">
        <v>53</v>
      </c>
      <c r="G17" s="3">
        <v>67</v>
      </c>
      <c r="H17" s="3">
        <v>28</v>
      </c>
      <c r="I17" s="3"/>
      <c r="J17" s="4">
        <f t="shared" si="0"/>
        <v>0</v>
      </c>
      <c r="K17" s="3">
        <v>75.08</v>
      </c>
      <c r="L17" s="4">
        <f t="shared" si="1"/>
        <v>5.3900000000000006</v>
      </c>
    </row>
    <row r="18" spans="1:12">
      <c r="A18" s="3">
        <v>1</v>
      </c>
      <c r="B18" s="3">
        <v>14</v>
      </c>
      <c r="C18" s="3">
        <v>23.1</v>
      </c>
      <c r="D18" s="3">
        <v>29.2</v>
      </c>
      <c r="E18" s="3">
        <v>18.899999999999999</v>
      </c>
      <c r="F18" s="3">
        <v>58</v>
      </c>
      <c r="G18" s="3">
        <v>72</v>
      </c>
      <c r="H18" s="3">
        <v>25</v>
      </c>
      <c r="I18" s="3"/>
      <c r="J18" s="4">
        <f t="shared" si="0"/>
        <v>0</v>
      </c>
      <c r="K18" s="3">
        <v>70</v>
      </c>
      <c r="L18" s="4">
        <f t="shared" si="1"/>
        <v>5.0799999999999983</v>
      </c>
    </row>
    <row r="19" spans="1:12">
      <c r="A19" s="3">
        <v>1</v>
      </c>
      <c r="B19" s="3">
        <v>15</v>
      </c>
      <c r="C19" s="3">
        <v>24.2</v>
      </c>
      <c r="D19" s="3">
        <v>30.1</v>
      </c>
      <c r="E19" s="3">
        <v>17.600000000000001</v>
      </c>
      <c r="F19" s="3">
        <v>45</v>
      </c>
      <c r="G19" s="3">
        <v>69</v>
      </c>
      <c r="H19" s="3">
        <v>22</v>
      </c>
      <c r="I19" s="3"/>
      <c r="J19" s="4">
        <f t="shared" si="0"/>
        <v>0</v>
      </c>
      <c r="K19" s="3">
        <v>65.3</v>
      </c>
      <c r="L19" s="4">
        <f t="shared" si="1"/>
        <v>4.7000000000000028</v>
      </c>
    </row>
    <row r="20" spans="1:12">
      <c r="A20" s="3">
        <v>1</v>
      </c>
      <c r="B20" s="3">
        <v>16</v>
      </c>
      <c r="C20" s="3">
        <v>21.3</v>
      </c>
      <c r="D20" s="3">
        <v>30.5</v>
      </c>
      <c r="E20" s="3">
        <v>20.5</v>
      </c>
      <c r="F20" s="3">
        <v>71</v>
      </c>
      <c r="G20" s="3">
        <v>72</v>
      </c>
      <c r="H20" s="3">
        <v>21</v>
      </c>
      <c r="I20" s="3">
        <v>955</v>
      </c>
      <c r="J20" s="4">
        <f t="shared" si="0"/>
        <v>23.597726711144059</v>
      </c>
      <c r="K20" s="3">
        <v>83.82</v>
      </c>
      <c r="L20" s="4">
        <f t="shared" si="1"/>
        <v>5.0777267111440665</v>
      </c>
    </row>
    <row r="21" spans="1:12">
      <c r="A21" s="3">
        <v>1</v>
      </c>
      <c r="B21" s="3">
        <v>17</v>
      </c>
      <c r="C21" s="3">
        <v>19.899999999999999</v>
      </c>
      <c r="D21" s="3">
        <v>26.9</v>
      </c>
      <c r="E21" s="3">
        <v>19.899999999999999</v>
      </c>
      <c r="F21" s="3">
        <v>76</v>
      </c>
      <c r="G21" s="3">
        <v>76</v>
      </c>
      <c r="H21" s="3">
        <v>33</v>
      </c>
      <c r="I21" s="3">
        <v>300</v>
      </c>
      <c r="J21" s="4">
        <f t="shared" si="0"/>
        <v>7.4128984432913265</v>
      </c>
      <c r="K21" s="3">
        <v>92.86</v>
      </c>
      <c r="L21" s="4">
        <f t="shared" si="1"/>
        <v>-1.6271015567086806</v>
      </c>
    </row>
    <row r="22" spans="1:12">
      <c r="A22" s="3">
        <v>1</v>
      </c>
      <c r="B22" s="3">
        <v>18</v>
      </c>
      <c r="C22" s="3">
        <v>20.8</v>
      </c>
      <c r="D22" s="3">
        <v>24.1</v>
      </c>
      <c r="E22" s="3">
        <v>19.7</v>
      </c>
      <c r="F22" s="3">
        <v>76</v>
      </c>
      <c r="G22" s="3">
        <v>76</v>
      </c>
      <c r="H22" s="3">
        <v>47</v>
      </c>
      <c r="I22" s="3">
        <v>250</v>
      </c>
      <c r="J22" s="4">
        <f t="shared" si="0"/>
        <v>6.1774153694094389</v>
      </c>
      <c r="K22" s="3">
        <v>96.32</v>
      </c>
      <c r="L22" s="4">
        <f t="shared" si="1"/>
        <v>2.7174153694094514</v>
      </c>
    </row>
    <row r="23" spans="1:12">
      <c r="A23" s="3">
        <v>1</v>
      </c>
      <c r="B23" s="3">
        <v>19</v>
      </c>
      <c r="C23" s="3">
        <v>20.9</v>
      </c>
      <c r="D23" s="3">
        <v>28.7</v>
      </c>
      <c r="E23" s="3">
        <v>18.899999999999999</v>
      </c>
      <c r="F23" s="3">
        <v>73</v>
      </c>
      <c r="G23" s="3">
        <v>76</v>
      </c>
      <c r="H23" s="3">
        <v>26</v>
      </c>
      <c r="I23" s="3">
        <v>850</v>
      </c>
      <c r="J23" s="4">
        <f t="shared" si="0"/>
        <v>21.003212255992093</v>
      </c>
      <c r="K23" s="3">
        <v>70.239999999999995</v>
      </c>
      <c r="L23" s="4">
        <f>50+J23-K23</f>
        <v>0.76321225599210152</v>
      </c>
    </row>
    <row r="24" spans="1:12">
      <c r="A24" s="3">
        <v>1</v>
      </c>
      <c r="B24" s="3">
        <v>20</v>
      </c>
      <c r="C24" s="3">
        <v>19.899999999999999</v>
      </c>
      <c r="D24" s="3">
        <v>25.6</v>
      </c>
      <c r="E24" s="3">
        <v>18.399999999999999</v>
      </c>
      <c r="F24" s="3">
        <v>74</v>
      </c>
      <c r="G24" s="3">
        <v>75</v>
      </c>
      <c r="H24" s="3">
        <v>35</v>
      </c>
      <c r="I24" s="3">
        <v>1480</v>
      </c>
      <c r="J24" s="4">
        <f t="shared" si="0"/>
        <v>36.570298986903879</v>
      </c>
      <c r="K24" s="3">
        <v>94.32</v>
      </c>
      <c r="L24" s="4">
        <f t="shared" si="1"/>
        <v>12.490298986903881</v>
      </c>
    </row>
    <row r="25" spans="1:12">
      <c r="A25" s="3">
        <v>1</v>
      </c>
      <c r="B25" s="3">
        <v>21</v>
      </c>
      <c r="C25" s="3">
        <v>20.3</v>
      </c>
      <c r="D25" s="3">
        <v>25.3</v>
      </c>
      <c r="E25" s="3">
        <v>19.2</v>
      </c>
      <c r="F25" s="3">
        <v>69</v>
      </c>
      <c r="G25" s="3">
        <v>73</v>
      </c>
      <c r="H25" s="3">
        <v>39</v>
      </c>
      <c r="I25" s="3">
        <v>235</v>
      </c>
      <c r="J25" s="4">
        <f t="shared" si="0"/>
        <v>5.8067704472448733</v>
      </c>
      <c r="K25" s="3">
        <v>85.12</v>
      </c>
      <c r="L25" s="4">
        <f t="shared" si="1"/>
        <v>15.006770447244861</v>
      </c>
    </row>
    <row r="26" spans="1:12">
      <c r="A26" s="3">
        <v>1</v>
      </c>
      <c r="B26" s="3">
        <v>22</v>
      </c>
      <c r="C26" s="3">
        <v>20</v>
      </c>
      <c r="D26" s="3">
        <v>26.4</v>
      </c>
      <c r="E26" s="3">
        <v>18.600000000000001</v>
      </c>
      <c r="F26" s="3">
        <v>70</v>
      </c>
      <c r="G26" s="3">
        <v>74</v>
      </c>
      <c r="H26" s="3">
        <v>32</v>
      </c>
      <c r="I26" s="3">
        <v>200</v>
      </c>
      <c r="J26" s="4">
        <f t="shared" si="0"/>
        <v>4.9419322955275513</v>
      </c>
      <c r="K26" s="3">
        <v>88.02</v>
      </c>
      <c r="L26" s="4">
        <f t="shared" si="1"/>
        <v>2.0419322955275589</v>
      </c>
    </row>
    <row r="27" spans="1:12">
      <c r="A27" s="3">
        <v>1</v>
      </c>
      <c r="B27" s="3">
        <v>23</v>
      </c>
      <c r="C27" s="3">
        <v>19</v>
      </c>
      <c r="D27" s="3">
        <v>25.6</v>
      </c>
      <c r="E27" s="3">
        <v>16.899999999999999</v>
      </c>
      <c r="F27" s="3">
        <v>76</v>
      </c>
      <c r="G27" s="3">
        <v>76</v>
      </c>
      <c r="H27" s="3">
        <v>31</v>
      </c>
      <c r="I27" s="3">
        <v>375</v>
      </c>
      <c r="J27" s="4">
        <f t="shared" si="0"/>
        <v>9.2661230541141588</v>
      </c>
      <c r="K27" s="3">
        <v>95.82</v>
      </c>
      <c r="L27" s="4">
        <f t="shared" si="1"/>
        <v>1.4661230541141634</v>
      </c>
    </row>
    <row r="28" spans="1:12">
      <c r="A28" s="3">
        <v>1</v>
      </c>
      <c r="B28" s="3">
        <v>24</v>
      </c>
      <c r="C28" s="3">
        <v>21.6</v>
      </c>
      <c r="D28" s="3">
        <v>26.4</v>
      </c>
      <c r="E28" s="3">
        <v>17.600000000000001</v>
      </c>
      <c r="F28" s="3">
        <v>61</v>
      </c>
      <c r="G28" s="3">
        <v>76</v>
      </c>
      <c r="H28" s="3">
        <v>31</v>
      </c>
      <c r="I28" s="3">
        <v>475</v>
      </c>
      <c r="J28" s="4">
        <f t="shared" si="0"/>
        <v>11.737089201877934</v>
      </c>
      <c r="K28" s="3">
        <v>100</v>
      </c>
      <c r="L28" s="4">
        <f t="shared" si="1"/>
        <v>7.557089201877929</v>
      </c>
    </row>
    <row r="29" spans="1:12">
      <c r="A29" s="3">
        <v>1</v>
      </c>
      <c r="B29" s="3">
        <v>25</v>
      </c>
      <c r="C29" s="3">
        <v>20.5</v>
      </c>
      <c r="D29" s="3">
        <v>28.4</v>
      </c>
      <c r="E29" s="3">
        <v>18.7</v>
      </c>
      <c r="F29" s="3">
        <v>73</v>
      </c>
      <c r="G29" s="3">
        <v>75</v>
      </c>
      <c r="H29" s="3">
        <v>26</v>
      </c>
      <c r="I29" s="3"/>
      <c r="J29" s="4">
        <f t="shared" si="0"/>
        <v>0</v>
      </c>
      <c r="K29" s="3">
        <v>58.6</v>
      </c>
      <c r="L29" s="4">
        <f t="shared" si="1"/>
        <v>41.4</v>
      </c>
    </row>
    <row r="30" spans="1:12">
      <c r="A30" s="3">
        <v>1</v>
      </c>
      <c r="B30" s="3">
        <v>26</v>
      </c>
      <c r="C30" s="3">
        <v>20.6</v>
      </c>
      <c r="D30" s="3">
        <v>27.4</v>
      </c>
      <c r="E30" s="3">
        <v>19.100000000000001</v>
      </c>
      <c r="F30" s="3">
        <v>73</v>
      </c>
      <c r="G30" s="3">
        <v>76</v>
      </c>
      <c r="H30" s="3">
        <v>28</v>
      </c>
      <c r="I30" s="3">
        <v>205</v>
      </c>
      <c r="J30" s="4">
        <f t="shared" si="0"/>
        <v>5.0654806029157395</v>
      </c>
      <c r="K30" s="3">
        <v>62.8</v>
      </c>
      <c r="L30" s="4">
        <f t="shared" si="1"/>
        <v>0.86548060291574558</v>
      </c>
    </row>
    <row r="31" spans="1:12">
      <c r="A31" s="3">
        <v>1</v>
      </c>
      <c r="B31" s="3">
        <v>27</v>
      </c>
      <c r="C31" s="3">
        <v>20.8</v>
      </c>
      <c r="D31" s="3">
        <v>24.4</v>
      </c>
      <c r="E31" s="3">
        <v>19.899999999999999</v>
      </c>
      <c r="F31" s="3">
        <v>75</v>
      </c>
      <c r="G31" s="3">
        <v>75</v>
      </c>
      <c r="H31" s="3">
        <v>43</v>
      </c>
      <c r="I31" s="3">
        <v>155</v>
      </c>
      <c r="J31" s="4">
        <f t="shared" si="0"/>
        <v>3.8299975290338524</v>
      </c>
      <c r="K31" s="3">
        <v>66.680000000000007</v>
      </c>
      <c r="L31" s="4">
        <f t="shared" si="1"/>
        <v>-5.000247096616306E-2</v>
      </c>
    </row>
    <row r="32" spans="1:12">
      <c r="A32" s="3">
        <v>1</v>
      </c>
      <c r="B32" s="3">
        <v>28</v>
      </c>
      <c r="C32" s="3">
        <v>20.5</v>
      </c>
      <c r="D32" s="3">
        <v>24.2</v>
      </c>
      <c r="E32" s="3">
        <v>19.100000000000001</v>
      </c>
      <c r="F32" s="3">
        <v>76</v>
      </c>
      <c r="G32" s="3">
        <v>77</v>
      </c>
      <c r="H32" s="3">
        <v>43</v>
      </c>
      <c r="I32" s="3">
        <v>1010</v>
      </c>
      <c r="J32" s="4">
        <f t="shared" si="0"/>
        <v>24.956758092414134</v>
      </c>
      <c r="K32" s="3">
        <v>77.14</v>
      </c>
      <c r="L32" s="4">
        <f t="shared" si="1"/>
        <v>14.49675809241414</v>
      </c>
    </row>
    <row r="33" spans="1:12">
      <c r="A33" s="3">
        <v>1</v>
      </c>
      <c r="B33" s="3">
        <v>29</v>
      </c>
      <c r="C33" s="3">
        <v>21.4</v>
      </c>
      <c r="D33" s="3">
        <v>30.1</v>
      </c>
      <c r="E33" s="3">
        <v>17.899999999999999</v>
      </c>
      <c r="F33" s="3">
        <v>64</v>
      </c>
      <c r="G33" s="3">
        <v>77</v>
      </c>
      <c r="H33" s="3">
        <v>22</v>
      </c>
      <c r="I33" s="3">
        <v>1425</v>
      </c>
      <c r="J33" s="4">
        <f t="shared" si="0"/>
        <v>35.2112676056338</v>
      </c>
      <c r="K33" s="3">
        <v>68.12</v>
      </c>
      <c r="L33" s="4">
        <f t="shared" si="1"/>
        <v>44.231267605633803</v>
      </c>
    </row>
    <row r="34" spans="1:12">
      <c r="A34" s="3">
        <v>1</v>
      </c>
      <c r="B34" s="3">
        <v>30</v>
      </c>
      <c r="C34" s="3">
        <v>23.2</v>
      </c>
      <c r="D34" s="3">
        <v>30.8</v>
      </c>
      <c r="E34" s="3">
        <v>17.899999999999999</v>
      </c>
      <c r="F34" s="3">
        <v>55</v>
      </c>
      <c r="G34" s="3">
        <v>77</v>
      </c>
      <c r="H34" s="3">
        <v>20</v>
      </c>
      <c r="I34" s="3"/>
      <c r="J34" s="4">
        <f t="shared" si="0"/>
        <v>0</v>
      </c>
      <c r="K34" s="3">
        <v>53.2</v>
      </c>
      <c r="L34" s="4">
        <f t="shared" si="1"/>
        <v>14.920000000000002</v>
      </c>
    </row>
    <row r="35" spans="1:12">
      <c r="A35" s="3">
        <v>1</v>
      </c>
      <c r="B35" s="3">
        <v>31</v>
      </c>
      <c r="C35" s="3">
        <v>21.4</v>
      </c>
      <c r="D35" s="3">
        <v>31</v>
      </c>
      <c r="E35" s="3">
        <v>19.100000000000001</v>
      </c>
      <c r="F35" s="3">
        <v>69</v>
      </c>
      <c r="G35" s="3">
        <v>74</v>
      </c>
      <c r="H35" s="3">
        <v>21</v>
      </c>
      <c r="I35" s="3"/>
      <c r="J35" s="4">
        <f t="shared" si="0"/>
        <v>0</v>
      </c>
      <c r="K35" s="3">
        <v>64.66</v>
      </c>
      <c r="L35" s="4">
        <f t="shared" si="1"/>
        <v>-11.459999999999994</v>
      </c>
    </row>
    <row r="36" spans="1:12">
      <c r="A36" s="6"/>
      <c r="B36" s="6"/>
      <c r="C36" s="7"/>
      <c r="D36" s="7">
        <f>MAX(D5:D35)</f>
        <v>32.4</v>
      </c>
      <c r="E36" s="7">
        <f>MIN(E5:E35)</f>
        <v>16.899999999999999</v>
      </c>
      <c r="F36" s="7"/>
      <c r="G36" s="7"/>
      <c r="H36" s="7"/>
      <c r="I36" s="7"/>
      <c r="J36" s="8">
        <f>SUM(J5:J35)</f>
        <v>243.95848776871753</v>
      </c>
      <c r="K36" s="7"/>
      <c r="L36" s="8"/>
    </row>
    <row r="37" spans="1:12">
      <c r="A37" s="9"/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</row>
    <row r="38" spans="1:12">
      <c r="A38" s="3">
        <v>2</v>
      </c>
      <c r="B38" s="3">
        <v>1</v>
      </c>
      <c r="C38" s="3">
        <v>19.399999999999999</v>
      </c>
      <c r="D38" s="3">
        <v>27.8</v>
      </c>
      <c r="E38" s="3">
        <v>17.7</v>
      </c>
      <c r="F38" s="3">
        <v>75</v>
      </c>
      <c r="G38" s="3">
        <v>76</v>
      </c>
      <c r="H38" s="3">
        <v>28</v>
      </c>
      <c r="I38" s="3">
        <v>2130</v>
      </c>
      <c r="J38" s="4">
        <f>(((I38)/0.04047/1000))</f>
        <v>52.631578947368418</v>
      </c>
      <c r="K38" s="3">
        <v>88.6</v>
      </c>
      <c r="L38" s="4"/>
    </row>
    <row r="39" spans="1:12">
      <c r="A39" s="3">
        <v>2</v>
      </c>
      <c r="B39" s="3">
        <v>2</v>
      </c>
      <c r="C39" s="3">
        <v>20.3</v>
      </c>
      <c r="D39" s="3">
        <v>27.9</v>
      </c>
      <c r="E39" s="3">
        <v>19.100000000000001</v>
      </c>
      <c r="F39" s="3">
        <v>60</v>
      </c>
      <c r="G39" s="3">
        <v>75</v>
      </c>
      <c r="H39" s="3">
        <v>27</v>
      </c>
      <c r="I39" s="3">
        <v>70</v>
      </c>
      <c r="J39" s="4">
        <f t="shared" ref="J39:J65" si="2">(((I39)/0.04047/1000))</f>
        <v>1.729676303434643</v>
      </c>
      <c r="K39" s="3">
        <v>85.44</v>
      </c>
      <c r="L39" s="4">
        <f>K38+J39-K39</f>
        <v>4.8896763034346407</v>
      </c>
    </row>
    <row r="40" spans="1:12">
      <c r="A40" s="3">
        <v>2</v>
      </c>
      <c r="B40" s="3">
        <v>3</v>
      </c>
      <c r="C40" s="3">
        <v>20.100000000000001</v>
      </c>
      <c r="D40" s="3">
        <v>27.1</v>
      </c>
      <c r="E40" s="3">
        <v>18.899999999999999</v>
      </c>
      <c r="F40" s="3">
        <v>73</v>
      </c>
      <c r="G40" s="3">
        <v>76</v>
      </c>
      <c r="H40" s="3">
        <v>30</v>
      </c>
      <c r="I40" s="3">
        <v>530</v>
      </c>
      <c r="J40" s="4">
        <f t="shared" si="2"/>
        <v>13.096120583148011</v>
      </c>
      <c r="K40" s="3">
        <v>77.099999999999994</v>
      </c>
      <c r="L40" s="4"/>
    </row>
    <row r="41" spans="1:12">
      <c r="A41" s="3">
        <v>2</v>
      </c>
      <c r="B41" s="3">
        <v>4</v>
      </c>
      <c r="C41" s="3">
        <v>21.1</v>
      </c>
      <c r="D41" s="3">
        <v>27.1</v>
      </c>
      <c r="E41" s="3">
        <v>19.3</v>
      </c>
      <c r="F41" s="3">
        <v>73</v>
      </c>
      <c r="G41" s="3">
        <v>76</v>
      </c>
      <c r="H41" s="3">
        <v>32</v>
      </c>
      <c r="I41" s="3">
        <v>550</v>
      </c>
      <c r="J41" s="4">
        <f t="shared" si="2"/>
        <v>13.590313812700765</v>
      </c>
      <c r="K41" s="3">
        <v>88.2</v>
      </c>
      <c r="L41" s="4">
        <f t="shared" ref="L41:L54" si="3">K40+J41-K41</f>
        <v>2.4903138127007622</v>
      </c>
    </row>
    <row r="42" spans="1:12">
      <c r="A42" s="3">
        <v>2</v>
      </c>
      <c r="B42" s="3">
        <v>5</v>
      </c>
      <c r="C42" s="3">
        <v>23.3</v>
      </c>
      <c r="D42" s="3">
        <v>29.2</v>
      </c>
      <c r="E42" s="3">
        <v>19.5</v>
      </c>
      <c r="F42" s="3">
        <v>60</v>
      </c>
      <c r="G42" s="3">
        <v>74</v>
      </c>
      <c r="H42" s="3">
        <v>25</v>
      </c>
      <c r="I42" s="3"/>
      <c r="J42" s="4">
        <f t="shared" si="2"/>
        <v>0</v>
      </c>
      <c r="K42" s="5">
        <v>45</v>
      </c>
      <c r="L42" s="4">
        <f>48.2-K42</f>
        <v>3.2000000000000028</v>
      </c>
    </row>
    <row r="43" spans="1:12">
      <c r="A43" s="3">
        <v>2</v>
      </c>
      <c r="B43" s="3">
        <v>6</v>
      </c>
      <c r="C43" s="3">
        <v>23.1</v>
      </c>
      <c r="D43" s="3">
        <v>30.1</v>
      </c>
      <c r="E43" s="5">
        <v>19.100000000000001</v>
      </c>
      <c r="F43" s="3">
        <v>63</v>
      </c>
      <c r="G43" s="3">
        <v>73</v>
      </c>
      <c r="H43" s="3">
        <v>24</v>
      </c>
      <c r="I43" s="3"/>
      <c r="J43" s="4">
        <f t="shared" si="2"/>
        <v>0</v>
      </c>
      <c r="K43" s="3">
        <v>42.76</v>
      </c>
      <c r="L43" s="4">
        <f t="shared" si="3"/>
        <v>2.240000000000002</v>
      </c>
    </row>
    <row r="44" spans="1:12">
      <c r="A44" s="3">
        <v>2</v>
      </c>
      <c r="B44" s="3">
        <v>7</v>
      </c>
      <c r="C44" s="3">
        <v>22.4</v>
      </c>
      <c r="D44" s="3">
        <v>30.7</v>
      </c>
      <c r="E44" s="3">
        <v>17.399999999999999</v>
      </c>
      <c r="F44" s="3">
        <v>68</v>
      </c>
      <c r="G44" s="3">
        <v>73</v>
      </c>
      <c r="H44" s="3">
        <v>22</v>
      </c>
      <c r="I44" s="3">
        <v>50.25</v>
      </c>
      <c r="J44" s="4">
        <f t="shared" si="2"/>
        <v>1.2416604892512972</v>
      </c>
      <c r="K44" s="3">
        <v>38.369999999999997</v>
      </c>
      <c r="L44" s="4">
        <f t="shared" si="3"/>
        <v>5.6316604892512956</v>
      </c>
    </row>
    <row r="45" spans="1:12">
      <c r="A45" s="3">
        <v>2</v>
      </c>
      <c r="B45" s="3">
        <v>8</v>
      </c>
      <c r="C45" s="3">
        <v>23.9</v>
      </c>
      <c r="D45" s="3">
        <v>30.4</v>
      </c>
      <c r="E45" s="3">
        <v>18.8</v>
      </c>
      <c r="F45" s="3">
        <v>40</v>
      </c>
      <c r="G45" s="3">
        <v>74</v>
      </c>
      <c r="H45" s="3">
        <v>23</v>
      </c>
      <c r="I45" s="3"/>
      <c r="J45" s="4">
        <f t="shared" si="2"/>
        <v>0</v>
      </c>
      <c r="K45" s="3">
        <v>33.5</v>
      </c>
      <c r="L45" s="4">
        <f t="shared" si="3"/>
        <v>4.8699999999999974</v>
      </c>
    </row>
    <row r="46" spans="1:12">
      <c r="A46" s="3">
        <v>2</v>
      </c>
      <c r="B46" s="3">
        <v>9</v>
      </c>
      <c r="C46" s="3">
        <v>21.3</v>
      </c>
      <c r="D46" s="3">
        <v>29.8</v>
      </c>
      <c r="E46" s="3">
        <v>17.8</v>
      </c>
      <c r="F46" s="3">
        <v>40</v>
      </c>
      <c r="G46" s="3">
        <v>63</v>
      </c>
      <c r="H46" s="3">
        <v>25</v>
      </c>
      <c r="I46" s="3"/>
      <c r="J46" s="4">
        <f t="shared" si="2"/>
        <v>0</v>
      </c>
      <c r="K46" s="3">
        <v>27.8</v>
      </c>
      <c r="L46" s="4">
        <f t="shared" si="3"/>
        <v>5.6999999999999993</v>
      </c>
    </row>
    <row r="47" spans="1:12">
      <c r="A47" s="3">
        <v>2</v>
      </c>
      <c r="B47" s="3">
        <v>10</v>
      </c>
      <c r="C47" s="3">
        <v>23.3</v>
      </c>
      <c r="D47" s="3">
        <v>29.5</v>
      </c>
      <c r="E47" s="3">
        <v>17.2</v>
      </c>
      <c r="F47" s="3">
        <v>39</v>
      </c>
      <c r="G47" s="3">
        <v>67</v>
      </c>
      <c r="H47" s="3">
        <v>24</v>
      </c>
      <c r="I47" s="3"/>
      <c r="J47" s="4">
        <f t="shared" si="2"/>
        <v>0</v>
      </c>
      <c r="K47" s="3">
        <v>49.55</v>
      </c>
      <c r="L47" s="4"/>
    </row>
    <row r="48" spans="1:12">
      <c r="A48" s="3">
        <v>2</v>
      </c>
      <c r="B48" s="3">
        <v>11</v>
      </c>
      <c r="C48" s="3">
        <v>22.6</v>
      </c>
      <c r="D48" s="3">
        <v>30.6</v>
      </c>
      <c r="E48" s="3">
        <v>19.8</v>
      </c>
      <c r="F48" s="3">
        <v>56</v>
      </c>
      <c r="G48" s="3">
        <v>67</v>
      </c>
      <c r="H48" s="3">
        <v>21</v>
      </c>
      <c r="I48" s="3"/>
      <c r="J48" s="4">
        <f t="shared" si="2"/>
        <v>0</v>
      </c>
      <c r="K48" s="3">
        <v>44.2</v>
      </c>
      <c r="L48" s="4">
        <f t="shared" si="3"/>
        <v>5.3499999999999943</v>
      </c>
    </row>
    <row r="49" spans="1:12">
      <c r="A49" s="3">
        <v>2</v>
      </c>
      <c r="B49" s="3">
        <v>12</v>
      </c>
      <c r="C49" s="3">
        <v>23.7</v>
      </c>
      <c r="D49" s="3">
        <v>30.1</v>
      </c>
      <c r="E49" s="3">
        <v>18.399999999999999</v>
      </c>
      <c r="F49" s="3">
        <v>50</v>
      </c>
      <c r="G49" s="3">
        <v>68</v>
      </c>
      <c r="H49" s="3">
        <v>22</v>
      </c>
      <c r="I49" s="3"/>
      <c r="J49" s="4">
        <f t="shared" si="2"/>
        <v>0</v>
      </c>
      <c r="K49" s="3">
        <v>40.44</v>
      </c>
      <c r="L49" s="4">
        <f t="shared" si="3"/>
        <v>3.7600000000000051</v>
      </c>
    </row>
    <row r="50" spans="1:12">
      <c r="A50" s="3">
        <v>2</v>
      </c>
      <c r="B50" s="3">
        <v>13</v>
      </c>
      <c r="C50" s="3">
        <v>22.9</v>
      </c>
      <c r="D50" s="3">
        <v>31.3</v>
      </c>
      <c r="E50" s="3">
        <v>20.3</v>
      </c>
      <c r="F50" s="3">
        <v>62</v>
      </c>
      <c r="G50" s="3">
        <v>68</v>
      </c>
      <c r="H50" s="3">
        <v>21</v>
      </c>
      <c r="I50" s="3"/>
      <c r="J50" s="4">
        <f t="shared" si="2"/>
        <v>0</v>
      </c>
      <c r="K50" s="3">
        <v>36.18</v>
      </c>
      <c r="L50" s="4">
        <f t="shared" si="3"/>
        <v>4.259999999999998</v>
      </c>
    </row>
    <row r="51" spans="1:12">
      <c r="A51" s="3">
        <v>2</v>
      </c>
      <c r="B51" s="3">
        <v>14</v>
      </c>
      <c r="C51" s="3">
        <v>21.6</v>
      </c>
      <c r="D51" s="3">
        <v>30.9</v>
      </c>
      <c r="E51" s="3">
        <v>18.399999999999999</v>
      </c>
      <c r="F51" s="3">
        <v>47</v>
      </c>
      <c r="G51" s="3">
        <v>64</v>
      </c>
      <c r="H51" s="3">
        <v>20</v>
      </c>
      <c r="I51" s="3"/>
      <c r="J51" s="4">
        <f t="shared" si="2"/>
        <v>0</v>
      </c>
      <c r="K51" s="3">
        <v>29.52</v>
      </c>
      <c r="L51" s="4">
        <f t="shared" si="3"/>
        <v>6.66</v>
      </c>
    </row>
    <row r="52" spans="1:12">
      <c r="A52" s="3">
        <v>2</v>
      </c>
      <c r="B52" s="3">
        <v>15</v>
      </c>
      <c r="C52" s="3">
        <v>21.8</v>
      </c>
      <c r="D52" s="3">
        <v>30.7</v>
      </c>
      <c r="E52" s="3">
        <v>16.899999999999999</v>
      </c>
      <c r="F52" s="3">
        <v>59</v>
      </c>
      <c r="G52" s="3">
        <v>67</v>
      </c>
      <c r="H52" s="3">
        <v>21</v>
      </c>
      <c r="I52" s="3"/>
      <c r="J52" s="4">
        <f t="shared" si="2"/>
        <v>0</v>
      </c>
      <c r="K52" s="3">
        <v>69.94</v>
      </c>
      <c r="L52" s="4">
        <f>76.3-K52</f>
        <v>6.3599999999999994</v>
      </c>
    </row>
    <row r="53" spans="1:12">
      <c r="A53" s="3">
        <v>2</v>
      </c>
      <c r="B53" s="3">
        <v>16</v>
      </c>
      <c r="C53" s="3">
        <v>23.4</v>
      </c>
      <c r="D53" s="3">
        <v>32.799999999999997</v>
      </c>
      <c r="E53" s="3">
        <v>18.600000000000001</v>
      </c>
      <c r="F53" s="3">
        <v>52</v>
      </c>
      <c r="G53" s="3">
        <v>67</v>
      </c>
      <c r="H53" s="3">
        <v>19</v>
      </c>
      <c r="I53" s="3"/>
      <c r="J53" s="4">
        <f t="shared" si="2"/>
        <v>0</v>
      </c>
      <c r="K53" s="3">
        <v>63.36</v>
      </c>
      <c r="L53" s="4">
        <f t="shared" si="3"/>
        <v>6.5799999999999983</v>
      </c>
    </row>
    <row r="54" spans="1:12">
      <c r="A54" s="3">
        <v>2</v>
      </c>
      <c r="B54" s="3">
        <v>17</v>
      </c>
      <c r="C54" s="3">
        <v>22.9</v>
      </c>
      <c r="D54" s="3">
        <v>33.200000000000003</v>
      </c>
      <c r="E54" s="3">
        <v>20.100000000000001</v>
      </c>
      <c r="F54" s="3">
        <v>61</v>
      </c>
      <c r="G54" s="3">
        <v>68</v>
      </c>
      <c r="H54" s="3">
        <v>20</v>
      </c>
      <c r="I54" s="3"/>
      <c r="J54" s="4">
        <f t="shared" si="2"/>
        <v>0</v>
      </c>
      <c r="K54" s="3">
        <v>62.1</v>
      </c>
      <c r="L54" s="4">
        <f t="shared" si="3"/>
        <v>1.259999999999998</v>
      </c>
    </row>
    <row r="55" spans="1:12">
      <c r="A55" s="3">
        <v>2</v>
      </c>
      <c r="B55" s="3">
        <v>18</v>
      </c>
      <c r="C55" s="3">
        <v>23</v>
      </c>
      <c r="D55" s="3">
        <v>34.299999999999997</v>
      </c>
      <c r="E55" s="3">
        <v>20.2</v>
      </c>
      <c r="F55" s="3">
        <v>59</v>
      </c>
      <c r="G55" s="3">
        <v>67</v>
      </c>
      <c r="H55" s="3">
        <v>19</v>
      </c>
      <c r="I55" s="3"/>
      <c r="J55" s="4">
        <f t="shared" si="2"/>
        <v>0</v>
      </c>
      <c r="K55" s="3">
        <v>81.3</v>
      </c>
      <c r="L55" s="4">
        <f>85.2-K55</f>
        <v>3.9000000000000057</v>
      </c>
    </row>
    <row r="56" spans="1:12">
      <c r="A56" s="3">
        <v>2</v>
      </c>
      <c r="B56" s="3">
        <v>19</v>
      </c>
      <c r="C56" s="3">
        <v>26.7</v>
      </c>
      <c r="D56" s="3">
        <v>30.4</v>
      </c>
      <c r="E56" s="3">
        <v>18.3</v>
      </c>
      <c r="F56" s="3">
        <v>37</v>
      </c>
      <c r="G56" s="3">
        <v>73</v>
      </c>
      <c r="H56" s="3">
        <v>21</v>
      </c>
      <c r="I56" s="3"/>
      <c r="J56" s="4">
        <f t="shared" si="2"/>
        <v>0</v>
      </c>
      <c r="K56" s="3">
        <v>75.599999999999994</v>
      </c>
      <c r="L56" s="4">
        <f>K55-K56</f>
        <v>5.7000000000000028</v>
      </c>
    </row>
    <row r="57" spans="1:12">
      <c r="A57" s="3">
        <v>2</v>
      </c>
      <c r="B57" s="3">
        <v>20</v>
      </c>
      <c r="C57" s="3">
        <v>24.8</v>
      </c>
      <c r="D57" s="3">
        <v>33.799999999999997</v>
      </c>
      <c r="E57" s="3">
        <v>18.7</v>
      </c>
      <c r="F57" s="3">
        <v>35</v>
      </c>
      <c r="G57" s="3">
        <v>61</v>
      </c>
      <c r="H57" s="3">
        <v>19</v>
      </c>
      <c r="I57" s="3"/>
      <c r="J57" s="4">
        <f t="shared" si="2"/>
        <v>0</v>
      </c>
      <c r="K57" s="3">
        <v>69.739999999999995</v>
      </c>
      <c r="L57" s="4">
        <f t="shared" ref="L57:L65" si="4">K56+J57-K57</f>
        <v>5.8599999999999994</v>
      </c>
    </row>
    <row r="58" spans="1:12">
      <c r="A58" s="3">
        <v>2</v>
      </c>
      <c r="B58" s="3">
        <v>21</v>
      </c>
      <c r="C58" s="3">
        <v>25.1</v>
      </c>
      <c r="D58" s="3">
        <v>24.1</v>
      </c>
      <c r="E58" s="3">
        <v>17.600000000000001</v>
      </c>
      <c r="F58" s="3">
        <v>34</v>
      </c>
      <c r="G58" s="3">
        <v>65</v>
      </c>
      <c r="H58" s="3">
        <v>19</v>
      </c>
      <c r="I58" s="3"/>
      <c r="J58" s="4">
        <f t="shared" si="2"/>
        <v>0</v>
      </c>
      <c r="K58" s="3">
        <v>65.56</v>
      </c>
      <c r="L58" s="4">
        <f t="shared" si="4"/>
        <v>4.1799999999999926</v>
      </c>
    </row>
    <row r="59" spans="1:12">
      <c r="A59" s="3">
        <v>2</v>
      </c>
      <c r="B59" s="3">
        <v>22</v>
      </c>
      <c r="C59" s="3">
        <v>25.8</v>
      </c>
      <c r="D59" s="3">
        <v>33.1</v>
      </c>
      <c r="E59" s="3">
        <v>19.5</v>
      </c>
      <c r="F59" s="3">
        <v>30</v>
      </c>
      <c r="G59" s="3">
        <v>66</v>
      </c>
      <c r="H59" s="3">
        <v>20</v>
      </c>
      <c r="I59" s="3"/>
      <c r="J59" s="4">
        <f t="shared" si="2"/>
        <v>0</v>
      </c>
      <c r="K59" s="3">
        <v>57.34</v>
      </c>
      <c r="L59" s="4">
        <f t="shared" si="4"/>
        <v>8.2199999999999989</v>
      </c>
    </row>
    <row r="60" spans="1:12">
      <c r="A60" s="3">
        <v>2</v>
      </c>
      <c r="B60" s="3">
        <v>23</v>
      </c>
      <c r="C60" s="3">
        <v>26.8</v>
      </c>
      <c r="D60" s="3">
        <v>33.799999999999997</v>
      </c>
      <c r="E60" s="3">
        <v>17.8</v>
      </c>
      <c r="F60" s="3">
        <v>29</v>
      </c>
      <c r="G60" s="3">
        <v>65</v>
      </c>
      <c r="H60" s="3">
        <v>19</v>
      </c>
      <c r="I60" s="3"/>
      <c r="J60" s="4">
        <f t="shared" si="2"/>
        <v>0</v>
      </c>
      <c r="K60" s="3">
        <v>51.38</v>
      </c>
      <c r="L60" s="4">
        <f t="shared" si="4"/>
        <v>5.9600000000000009</v>
      </c>
    </row>
    <row r="61" spans="1:12">
      <c r="A61" s="3">
        <v>2</v>
      </c>
      <c r="B61" s="3">
        <v>24</v>
      </c>
      <c r="C61" s="3">
        <v>20.7</v>
      </c>
      <c r="D61" s="3">
        <v>33.1</v>
      </c>
      <c r="E61" s="3">
        <v>19</v>
      </c>
      <c r="F61" s="3">
        <v>63</v>
      </c>
      <c r="G61" s="3">
        <v>64</v>
      </c>
      <c r="H61" s="3">
        <v>20</v>
      </c>
      <c r="I61" s="3">
        <v>780</v>
      </c>
      <c r="J61" s="4">
        <f t="shared" si="2"/>
        <v>19.273535952557449</v>
      </c>
      <c r="K61" s="3">
        <v>63.2</v>
      </c>
      <c r="L61" s="4">
        <f t="shared" si="4"/>
        <v>7.4535359525574449</v>
      </c>
    </row>
    <row r="62" spans="1:12">
      <c r="A62" s="3">
        <v>2</v>
      </c>
      <c r="B62" s="3">
        <v>25</v>
      </c>
      <c r="C62" s="3">
        <v>20.100000000000001</v>
      </c>
      <c r="D62" s="3">
        <v>27.6</v>
      </c>
      <c r="E62" s="3">
        <v>18.7</v>
      </c>
      <c r="F62" s="3">
        <v>67</v>
      </c>
      <c r="G62" s="3">
        <v>71</v>
      </c>
      <c r="H62" s="3">
        <v>27</v>
      </c>
      <c r="I62" s="3">
        <v>110</v>
      </c>
      <c r="J62" s="4">
        <f t="shared" si="2"/>
        <v>2.7180627625401534</v>
      </c>
      <c r="K62" s="3">
        <v>57.12</v>
      </c>
      <c r="L62" s="4">
        <f t="shared" si="4"/>
        <v>8.7980627625401624</v>
      </c>
    </row>
    <row r="63" spans="1:12">
      <c r="A63" s="3">
        <v>2</v>
      </c>
      <c r="B63" s="3">
        <v>26</v>
      </c>
      <c r="C63" s="3">
        <v>21.4</v>
      </c>
      <c r="D63" s="3">
        <v>27.6</v>
      </c>
      <c r="E63" s="3">
        <v>18.100000000000001</v>
      </c>
      <c r="F63" s="3">
        <v>65</v>
      </c>
      <c r="G63" s="3">
        <v>74</v>
      </c>
      <c r="H63" s="3">
        <v>27</v>
      </c>
      <c r="I63" s="3"/>
      <c r="J63" s="4">
        <f t="shared" si="2"/>
        <v>0</v>
      </c>
      <c r="K63" s="3">
        <v>53.7</v>
      </c>
      <c r="L63" s="4">
        <f t="shared" si="4"/>
        <v>3.4199999999999946</v>
      </c>
    </row>
    <row r="64" spans="1:12">
      <c r="A64" s="3">
        <v>2</v>
      </c>
      <c r="B64" s="3">
        <v>27</v>
      </c>
      <c r="C64" s="3">
        <v>24.1</v>
      </c>
      <c r="D64" s="3">
        <v>28.2</v>
      </c>
      <c r="E64" s="3">
        <v>17.3</v>
      </c>
      <c r="F64" s="3">
        <v>39</v>
      </c>
      <c r="G64" s="3">
        <v>74</v>
      </c>
      <c r="H64" s="3">
        <v>26</v>
      </c>
      <c r="I64" s="3">
        <v>50</v>
      </c>
      <c r="J64" s="4">
        <f t="shared" si="2"/>
        <v>1.2354830738818878</v>
      </c>
      <c r="K64" s="3">
        <v>52.62</v>
      </c>
      <c r="L64" s="4">
        <f t="shared" si="4"/>
        <v>2.315483073881893</v>
      </c>
    </row>
    <row r="65" spans="1:12">
      <c r="A65" s="3">
        <v>2</v>
      </c>
      <c r="B65" s="3">
        <v>28</v>
      </c>
      <c r="C65" s="3">
        <v>23.8</v>
      </c>
      <c r="D65" s="3">
        <v>29.7</v>
      </c>
      <c r="E65" s="3">
        <v>18</v>
      </c>
      <c r="F65" s="3">
        <v>46</v>
      </c>
      <c r="G65" s="3">
        <v>73</v>
      </c>
      <c r="H65" s="3">
        <v>24</v>
      </c>
      <c r="I65" s="3"/>
      <c r="J65" s="4">
        <f t="shared" si="2"/>
        <v>0</v>
      </c>
      <c r="K65" s="3">
        <v>47.32</v>
      </c>
      <c r="L65" s="4">
        <f t="shared" si="4"/>
        <v>5.2999999999999972</v>
      </c>
    </row>
    <row r="66" spans="1:12">
      <c r="A66" s="6"/>
      <c r="B66" s="6"/>
      <c r="C66" s="7"/>
      <c r="D66" s="7">
        <f>MAX(D38:D65)</f>
        <v>34.299999999999997</v>
      </c>
      <c r="E66" s="7">
        <f>MIN(E38:E65)</f>
        <v>16.899999999999999</v>
      </c>
      <c r="F66" s="7"/>
      <c r="G66" s="7"/>
      <c r="H66" s="7"/>
      <c r="I66" s="7"/>
      <c r="J66" s="8">
        <f>SUM(J38:J65)</f>
        <v>105.51643192488265</v>
      </c>
      <c r="K66" s="7"/>
      <c r="L66" s="8"/>
    </row>
    <row r="67" spans="1:12">
      <c r="A67" s="9"/>
      <c r="B67" s="9"/>
      <c r="C67" s="10"/>
      <c r="D67" s="10"/>
      <c r="E67" s="10"/>
      <c r="F67" s="10"/>
      <c r="G67" s="10"/>
      <c r="H67" s="10"/>
      <c r="I67" s="10"/>
      <c r="J67" s="10"/>
      <c r="K67" s="10"/>
      <c r="L67" s="10"/>
    </row>
    <row r="68" spans="1:12">
      <c r="A68" s="3">
        <v>3</v>
      </c>
      <c r="B68" s="3">
        <v>1</v>
      </c>
      <c r="C68" s="3">
        <v>23.4</v>
      </c>
      <c r="D68" s="3">
        <v>31.1</v>
      </c>
      <c r="E68" s="3">
        <v>18.100000000000001</v>
      </c>
      <c r="F68" s="3">
        <v>57</v>
      </c>
      <c r="G68" s="3">
        <v>73</v>
      </c>
      <c r="H68" s="3">
        <v>20</v>
      </c>
      <c r="I68" s="3">
        <v>120</v>
      </c>
      <c r="J68" s="4">
        <f>(((I68)/0.04047/1000))</f>
        <v>2.9651593773165308</v>
      </c>
      <c r="K68" s="3">
        <v>42.54</v>
      </c>
      <c r="L68" s="4">
        <f>K65+J68-K68</f>
        <v>7.7451593773165328</v>
      </c>
    </row>
    <row r="69" spans="1:12">
      <c r="A69" s="3">
        <v>3</v>
      </c>
      <c r="B69" s="3">
        <v>2</v>
      </c>
      <c r="C69" s="3">
        <v>23.6</v>
      </c>
      <c r="D69" s="3">
        <v>30.3</v>
      </c>
      <c r="E69" s="3">
        <v>20.7</v>
      </c>
      <c r="F69" s="3">
        <v>54</v>
      </c>
      <c r="G69" s="3">
        <v>69</v>
      </c>
      <c r="H69" s="3">
        <v>22</v>
      </c>
      <c r="I69" s="3">
        <v>400</v>
      </c>
      <c r="J69" s="4">
        <f t="shared" ref="J69:J95" si="5">(((I69)/0.04047/1000))</f>
        <v>9.8838645910551026</v>
      </c>
      <c r="K69" s="3">
        <v>57.3</v>
      </c>
      <c r="L69" s="4">
        <f>K68+J69-K69</f>
        <v>-4.8761354089448972</v>
      </c>
    </row>
    <row r="70" spans="1:12">
      <c r="A70" s="3">
        <v>3</v>
      </c>
      <c r="B70" s="3">
        <v>3</v>
      </c>
      <c r="C70" s="3">
        <v>21.8</v>
      </c>
      <c r="D70" s="3">
        <v>25.6</v>
      </c>
      <c r="E70" s="3">
        <v>20.100000000000001</v>
      </c>
      <c r="F70" s="3">
        <v>71</v>
      </c>
      <c r="G70" s="3">
        <v>72</v>
      </c>
      <c r="H70" s="3">
        <v>38</v>
      </c>
      <c r="I70" s="3">
        <v>300</v>
      </c>
      <c r="J70" s="4">
        <f t="shared" si="5"/>
        <v>7.4128984432913265</v>
      </c>
      <c r="K70" s="3">
        <v>63.52</v>
      </c>
      <c r="L70" s="4">
        <f t="shared" ref="L70:L88" si="6">K67+J70-K70</f>
        <v>-56.107101556708677</v>
      </c>
    </row>
    <row r="71" spans="1:12">
      <c r="A71" s="3">
        <v>3</v>
      </c>
      <c r="B71" s="3">
        <v>4</v>
      </c>
      <c r="C71" s="3">
        <v>21.4</v>
      </c>
      <c r="D71" s="3">
        <v>28.8</v>
      </c>
      <c r="E71" s="3">
        <v>19.8</v>
      </c>
      <c r="F71" s="3">
        <v>70</v>
      </c>
      <c r="G71" s="3">
        <v>74</v>
      </c>
      <c r="H71" s="3">
        <v>27</v>
      </c>
      <c r="I71" s="3">
        <v>300</v>
      </c>
      <c r="J71" s="4">
        <f t="shared" si="5"/>
        <v>7.4128984432913265</v>
      </c>
      <c r="K71" s="3">
        <v>70</v>
      </c>
      <c r="L71" s="4">
        <f t="shared" ref="L71" si="7">K70+J71-K71</f>
        <v>0.93289844329133587</v>
      </c>
    </row>
    <row r="72" spans="1:12">
      <c r="A72" s="3">
        <v>3</v>
      </c>
      <c r="B72" s="3">
        <v>5</v>
      </c>
      <c r="C72" s="3">
        <v>21.7</v>
      </c>
      <c r="D72" s="3">
        <v>29.3</v>
      </c>
      <c r="E72" s="3">
        <v>20.3</v>
      </c>
      <c r="F72" s="3">
        <v>75</v>
      </c>
      <c r="G72" s="3">
        <v>75</v>
      </c>
      <c r="H72" s="3">
        <v>26</v>
      </c>
      <c r="I72" s="3">
        <v>50</v>
      </c>
      <c r="J72" s="4">
        <f t="shared" si="5"/>
        <v>1.2354830738818878</v>
      </c>
      <c r="K72" s="5">
        <v>70.2</v>
      </c>
      <c r="L72" s="4">
        <f t="shared" si="6"/>
        <v>-11.664516926118118</v>
      </c>
    </row>
    <row r="73" spans="1:12">
      <c r="A73" s="3">
        <v>3</v>
      </c>
      <c r="B73" s="3">
        <v>6</v>
      </c>
      <c r="C73" s="3">
        <v>22.8</v>
      </c>
      <c r="D73" s="3">
        <v>28.5</v>
      </c>
      <c r="E73" s="5">
        <v>19.399999999999999</v>
      </c>
      <c r="F73" s="3">
        <v>73</v>
      </c>
      <c r="G73" s="3">
        <v>75</v>
      </c>
      <c r="H73" s="3">
        <v>29</v>
      </c>
      <c r="I73" s="3">
        <v>150</v>
      </c>
      <c r="J73" s="4">
        <f t="shared" si="5"/>
        <v>3.7064492216456633</v>
      </c>
      <c r="K73" s="3">
        <v>74.680000000000007</v>
      </c>
      <c r="L73" s="4">
        <f t="shared" ref="L73" si="8">K72+J73-K73</f>
        <v>-0.77355077835433406</v>
      </c>
    </row>
    <row r="74" spans="1:12">
      <c r="A74" s="3">
        <v>3</v>
      </c>
      <c r="B74" s="3">
        <v>7</v>
      </c>
      <c r="C74" s="3">
        <v>25.8</v>
      </c>
      <c r="D74" s="3">
        <v>28.6</v>
      </c>
      <c r="E74" s="3">
        <v>19.7</v>
      </c>
      <c r="F74" s="3">
        <v>40</v>
      </c>
      <c r="G74" s="3">
        <v>76</v>
      </c>
      <c r="H74" s="3">
        <v>28</v>
      </c>
      <c r="I74" s="3">
        <v>230</v>
      </c>
      <c r="J74" s="4">
        <f t="shared" si="5"/>
        <v>5.6832221398566842</v>
      </c>
      <c r="K74" s="3">
        <v>78.239999999999995</v>
      </c>
      <c r="L74" s="4">
        <f t="shared" si="6"/>
        <v>-2.5567778601433133</v>
      </c>
    </row>
    <row r="75" spans="1:12">
      <c r="A75" s="3">
        <v>3</v>
      </c>
      <c r="B75" s="3">
        <v>8</v>
      </c>
      <c r="C75" s="3">
        <v>24</v>
      </c>
      <c r="D75" s="3">
        <v>30.8</v>
      </c>
      <c r="E75" s="3">
        <v>19.899999999999999</v>
      </c>
      <c r="F75" s="3">
        <v>49</v>
      </c>
      <c r="G75" s="3">
        <v>69</v>
      </c>
      <c r="H75" s="3">
        <v>21</v>
      </c>
      <c r="I75" s="3"/>
      <c r="J75" s="4">
        <f t="shared" si="5"/>
        <v>0</v>
      </c>
      <c r="K75" s="3">
        <v>74.34</v>
      </c>
      <c r="L75" s="4">
        <f t="shared" ref="L75" si="9">K74+J75-K75</f>
        <v>3.8999999999999915</v>
      </c>
    </row>
    <row r="76" spans="1:12">
      <c r="A76" s="3">
        <v>3</v>
      </c>
      <c r="B76" s="3">
        <v>9</v>
      </c>
      <c r="C76" s="3">
        <v>25.2</v>
      </c>
      <c r="D76" s="3">
        <v>29.9</v>
      </c>
      <c r="E76" s="3">
        <v>18.899999999999999</v>
      </c>
      <c r="F76" s="3">
        <v>38</v>
      </c>
      <c r="G76" s="3">
        <v>74</v>
      </c>
      <c r="H76" s="3">
        <v>26</v>
      </c>
      <c r="I76" s="3">
        <v>160</v>
      </c>
      <c r="J76" s="4">
        <f t="shared" si="5"/>
        <v>3.953545836422041</v>
      </c>
      <c r="K76" s="3">
        <v>52.62</v>
      </c>
      <c r="L76" s="4">
        <f>50+J76-K76</f>
        <v>1.3335458364220401</v>
      </c>
    </row>
    <row r="77" spans="1:12">
      <c r="A77" s="3">
        <v>3</v>
      </c>
      <c r="B77" s="3">
        <v>10</v>
      </c>
      <c r="C77" s="3">
        <v>26.3</v>
      </c>
      <c r="D77" s="3">
        <v>31.6</v>
      </c>
      <c r="E77" s="3">
        <v>19.3</v>
      </c>
      <c r="F77" s="3">
        <v>37</v>
      </c>
      <c r="G77" s="3">
        <v>67</v>
      </c>
      <c r="H77" s="3">
        <v>20</v>
      </c>
      <c r="I77" s="3"/>
      <c r="J77" s="4">
        <f t="shared" si="5"/>
        <v>0</v>
      </c>
      <c r="K77" s="3">
        <v>47.88</v>
      </c>
      <c r="L77" s="4">
        <f t="shared" ref="L77" si="10">K76+J77-K77</f>
        <v>4.7399999999999949</v>
      </c>
    </row>
    <row r="78" spans="1:12">
      <c r="A78" s="3">
        <v>3</v>
      </c>
      <c r="B78" s="3">
        <v>11</v>
      </c>
      <c r="C78" s="3">
        <v>26.1</v>
      </c>
      <c r="D78" s="3">
        <v>31.8</v>
      </c>
      <c r="E78" s="3">
        <v>17.600000000000001</v>
      </c>
      <c r="F78" s="3">
        <v>37</v>
      </c>
      <c r="G78" s="3">
        <v>74</v>
      </c>
      <c r="H78" s="3">
        <v>20</v>
      </c>
      <c r="I78" s="3"/>
      <c r="J78" s="4">
        <f t="shared" si="5"/>
        <v>0</v>
      </c>
      <c r="K78" s="3">
        <v>44.68</v>
      </c>
      <c r="L78" s="4">
        <f>K77-K78</f>
        <v>3.2000000000000028</v>
      </c>
    </row>
    <row r="79" spans="1:12">
      <c r="A79" s="3">
        <v>3</v>
      </c>
      <c r="B79" s="3">
        <v>12</v>
      </c>
      <c r="C79" s="3">
        <v>25.7</v>
      </c>
      <c r="D79" s="3">
        <v>32.1</v>
      </c>
      <c r="E79" s="3">
        <v>20.100000000000001</v>
      </c>
      <c r="F79" s="3">
        <v>37</v>
      </c>
      <c r="G79" s="3">
        <v>69</v>
      </c>
      <c r="H79" s="3">
        <v>20</v>
      </c>
      <c r="I79" s="3"/>
      <c r="J79" s="4">
        <f t="shared" si="5"/>
        <v>0</v>
      </c>
      <c r="K79" s="3">
        <v>39.68</v>
      </c>
      <c r="L79" s="4">
        <f>K78-K79</f>
        <v>5</v>
      </c>
    </row>
    <row r="80" spans="1:12">
      <c r="A80" s="3">
        <v>3</v>
      </c>
      <c r="B80" s="3">
        <v>13</v>
      </c>
      <c r="C80" s="3">
        <v>23.6</v>
      </c>
      <c r="D80" s="3">
        <v>31.6</v>
      </c>
      <c r="E80" s="3">
        <v>19.8</v>
      </c>
      <c r="F80" s="3">
        <v>41</v>
      </c>
      <c r="G80" s="3">
        <v>68</v>
      </c>
      <c r="H80" s="3">
        <v>21</v>
      </c>
      <c r="I80" s="3"/>
      <c r="J80" s="4">
        <f t="shared" si="5"/>
        <v>0</v>
      </c>
      <c r="K80" s="3">
        <v>33.72</v>
      </c>
      <c r="L80" s="4">
        <f t="shared" si="6"/>
        <v>14.160000000000004</v>
      </c>
    </row>
    <row r="81" spans="1:12">
      <c r="A81" s="3">
        <v>3</v>
      </c>
      <c r="B81" s="3">
        <v>14</v>
      </c>
      <c r="C81" s="3">
        <v>21.5</v>
      </c>
      <c r="D81" s="3">
        <v>29.4</v>
      </c>
      <c r="E81" s="3">
        <v>19.3</v>
      </c>
      <c r="F81" s="3">
        <v>55</v>
      </c>
      <c r="G81" s="3">
        <v>73</v>
      </c>
      <c r="H81" s="3">
        <v>26</v>
      </c>
      <c r="I81" s="3">
        <v>1100</v>
      </c>
      <c r="J81" s="4">
        <f t="shared" si="5"/>
        <v>27.180627625401531</v>
      </c>
      <c r="K81" s="3">
        <v>90.48</v>
      </c>
      <c r="L81" s="4">
        <f>65.9+J81-K81</f>
        <v>2.600627625401529</v>
      </c>
    </row>
    <row r="82" spans="1:12">
      <c r="A82" s="3">
        <v>3</v>
      </c>
      <c r="B82" s="3">
        <v>15</v>
      </c>
      <c r="C82" s="3">
        <v>23.5</v>
      </c>
      <c r="D82" s="3">
        <v>28.6</v>
      </c>
      <c r="E82" s="3">
        <v>18.8</v>
      </c>
      <c r="F82" s="3">
        <v>39</v>
      </c>
      <c r="G82" s="3">
        <v>71</v>
      </c>
      <c r="H82" s="3">
        <v>28</v>
      </c>
      <c r="I82" s="3"/>
      <c r="J82" s="4">
        <f t="shared" si="5"/>
        <v>0</v>
      </c>
      <c r="K82" s="3">
        <v>87.1</v>
      </c>
      <c r="L82" s="4"/>
    </row>
    <row r="83" spans="1:12">
      <c r="A83" s="3">
        <v>3</v>
      </c>
      <c r="B83" s="3">
        <v>16</v>
      </c>
      <c r="C83" s="3">
        <v>24.3</v>
      </c>
      <c r="D83" s="3">
        <v>30.3</v>
      </c>
      <c r="E83" s="3">
        <v>18.100000000000001</v>
      </c>
      <c r="F83" s="3">
        <v>36</v>
      </c>
      <c r="G83" s="3">
        <v>70</v>
      </c>
      <c r="H83" s="3">
        <v>21</v>
      </c>
      <c r="I83" s="3"/>
      <c r="J83" s="4">
        <f t="shared" si="5"/>
        <v>0</v>
      </c>
      <c r="K83" s="3">
        <v>82.14</v>
      </c>
      <c r="L83" s="4">
        <f t="shared" ref="L83" si="11">K82+J83-K83</f>
        <v>4.9599999999999937</v>
      </c>
    </row>
    <row r="84" spans="1:12">
      <c r="A84" s="3">
        <v>3</v>
      </c>
      <c r="B84" s="3">
        <v>17</v>
      </c>
      <c r="C84" s="3">
        <v>25.3</v>
      </c>
      <c r="D84" s="3">
        <v>31</v>
      </c>
      <c r="E84" s="3">
        <v>17.899999999999999</v>
      </c>
      <c r="F84" s="3">
        <v>47</v>
      </c>
      <c r="G84" s="3">
        <v>69</v>
      </c>
      <c r="H84" s="3">
        <v>20</v>
      </c>
      <c r="I84" s="3"/>
      <c r="J84" s="4">
        <f t="shared" si="5"/>
        <v>0</v>
      </c>
      <c r="K84" s="3">
        <v>77.52</v>
      </c>
      <c r="L84" s="4">
        <f>K83-K84</f>
        <v>4.6200000000000045</v>
      </c>
    </row>
    <row r="85" spans="1:12">
      <c r="A85" s="3">
        <v>3</v>
      </c>
      <c r="B85" s="3">
        <v>18</v>
      </c>
      <c r="C85" s="3">
        <v>19.899999999999999</v>
      </c>
      <c r="D85" s="3">
        <v>29.9</v>
      </c>
      <c r="E85" s="3">
        <v>19.3</v>
      </c>
      <c r="F85" s="3">
        <v>58</v>
      </c>
      <c r="G85" s="3">
        <v>64</v>
      </c>
      <c r="H85" s="3">
        <v>25</v>
      </c>
      <c r="I85" s="3"/>
      <c r="J85" s="4">
        <f t="shared" si="5"/>
        <v>0</v>
      </c>
      <c r="K85" s="3">
        <v>72.64</v>
      </c>
      <c r="L85" s="4">
        <f t="shared" ref="L85" si="12">K84+J85-K85</f>
        <v>4.8799999999999955</v>
      </c>
    </row>
    <row r="86" spans="1:12">
      <c r="A86" s="3">
        <v>3</v>
      </c>
      <c r="B86" s="3">
        <v>19</v>
      </c>
      <c r="C86" s="3">
        <v>19.2</v>
      </c>
      <c r="D86" s="3">
        <v>19.899999999999999</v>
      </c>
      <c r="E86" s="3">
        <v>17.100000000000001</v>
      </c>
      <c r="F86" s="3">
        <v>59</v>
      </c>
      <c r="G86" s="3">
        <v>70</v>
      </c>
      <c r="H86" s="3">
        <v>58</v>
      </c>
      <c r="I86" s="3">
        <v>180</v>
      </c>
      <c r="J86" s="4">
        <f t="shared" si="5"/>
        <v>4.4477390659747957</v>
      </c>
      <c r="K86" s="3">
        <v>77.58</v>
      </c>
      <c r="L86" s="4">
        <f t="shared" si="6"/>
        <v>9.0077390659748033</v>
      </c>
    </row>
    <row r="87" spans="1:12">
      <c r="A87" s="3">
        <v>3</v>
      </c>
      <c r="B87" s="3">
        <v>20</v>
      </c>
      <c r="C87" s="3">
        <v>20.399999999999999</v>
      </c>
      <c r="D87" s="3">
        <v>22.4</v>
      </c>
      <c r="E87" s="3">
        <v>16.7</v>
      </c>
      <c r="F87" s="3">
        <v>40</v>
      </c>
      <c r="G87" s="3">
        <v>66</v>
      </c>
      <c r="H87" s="3">
        <v>39</v>
      </c>
      <c r="I87" s="3">
        <v>50</v>
      </c>
      <c r="J87" s="4">
        <f t="shared" si="5"/>
        <v>1.2354830738818878</v>
      </c>
      <c r="K87" s="3">
        <v>75.680000000000007</v>
      </c>
      <c r="L87" s="4">
        <f t="shared" ref="L87" si="13">K86+J87-K87</f>
        <v>3.1354830738818862</v>
      </c>
    </row>
    <row r="88" spans="1:12">
      <c r="A88" s="3">
        <v>3</v>
      </c>
      <c r="B88" s="3">
        <v>21</v>
      </c>
      <c r="C88" s="3">
        <v>19.8</v>
      </c>
      <c r="D88" s="3">
        <v>26.4</v>
      </c>
      <c r="E88" s="3">
        <v>15.6</v>
      </c>
      <c r="F88" s="3">
        <v>39</v>
      </c>
      <c r="G88" s="3">
        <v>65</v>
      </c>
      <c r="H88" s="3">
        <v>26</v>
      </c>
      <c r="I88" s="3"/>
      <c r="J88" s="4">
        <f t="shared" si="5"/>
        <v>0</v>
      </c>
      <c r="K88" s="3">
        <v>70.5</v>
      </c>
      <c r="L88" s="4">
        <f t="shared" si="6"/>
        <v>2.1400000000000006</v>
      </c>
    </row>
    <row r="89" spans="1:12">
      <c r="A89" s="3">
        <v>3</v>
      </c>
      <c r="B89" s="3">
        <v>22</v>
      </c>
      <c r="C89" s="3">
        <v>22.8</v>
      </c>
      <c r="D89" s="3">
        <v>27.3</v>
      </c>
      <c r="E89" s="3">
        <v>14.9</v>
      </c>
      <c r="F89" s="3">
        <v>34</v>
      </c>
      <c r="G89" s="3">
        <v>71</v>
      </c>
      <c r="H89" s="3">
        <v>27</v>
      </c>
      <c r="I89" s="3"/>
      <c r="J89" s="4">
        <f t="shared" si="5"/>
        <v>0</v>
      </c>
      <c r="K89" s="3">
        <v>64.099999999999994</v>
      </c>
      <c r="L89" s="4">
        <f t="shared" ref="L89" si="14">K88+J89-K89</f>
        <v>6.4000000000000057</v>
      </c>
    </row>
    <row r="90" spans="1:12">
      <c r="A90" s="3">
        <v>3</v>
      </c>
      <c r="B90" s="3">
        <v>23</v>
      </c>
      <c r="C90" s="3">
        <v>20.100000000000001</v>
      </c>
      <c r="D90" s="3">
        <v>30.4</v>
      </c>
      <c r="E90" s="3">
        <v>15.5</v>
      </c>
      <c r="F90" s="3">
        <v>44</v>
      </c>
      <c r="G90" s="3">
        <v>69</v>
      </c>
      <c r="H90" s="3">
        <v>20</v>
      </c>
      <c r="I90" s="3"/>
      <c r="J90" s="4">
        <f t="shared" si="5"/>
        <v>0</v>
      </c>
      <c r="K90" s="3">
        <v>59.56</v>
      </c>
      <c r="L90" s="4">
        <f>K89-K90</f>
        <v>4.539999999999992</v>
      </c>
    </row>
    <row r="91" spans="1:12">
      <c r="A91" s="3">
        <v>3</v>
      </c>
      <c r="B91" s="3">
        <v>24</v>
      </c>
      <c r="C91" s="3">
        <v>23.9</v>
      </c>
      <c r="D91" s="3">
        <v>29.1</v>
      </c>
      <c r="E91" s="3">
        <v>16.3</v>
      </c>
      <c r="F91" s="3">
        <v>35</v>
      </c>
      <c r="G91" s="3">
        <v>70</v>
      </c>
      <c r="H91" s="3">
        <v>24</v>
      </c>
      <c r="I91" s="3"/>
      <c r="J91" s="4">
        <f t="shared" si="5"/>
        <v>0</v>
      </c>
      <c r="K91" s="3">
        <v>54.36</v>
      </c>
      <c r="L91" s="4">
        <f t="shared" ref="L91:L98" si="15">K90-K91</f>
        <v>5.2000000000000028</v>
      </c>
    </row>
    <row r="92" spans="1:12">
      <c r="A92" s="3">
        <v>3</v>
      </c>
      <c r="B92" s="3">
        <v>25</v>
      </c>
      <c r="C92" s="3">
        <v>23.9</v>
      </c>
      <c r="D92" s="3">
        <v>29.3</v>
      </c>
      <c r="E92" s="3">
        <v>16.2</v>
      </c>
      <c r="F92" s="3">
        <v>38</v>
      </c>
      <c r="G92" s="3">
        <v>70</v>
      </c>
      <c r="H92" s="3">
        <v>240</v>
      </c>
      <c r="I92" s="3"/>
      <c r="J92" s="4">
        <f t="shared" si="5"/>
        <v>0</v>
      </c>
      <c r="K92" s="3">
        <v>50.3</v>
      </c>
      <c r="L92" s="4">
        <f>60-K92</f>
        <v>9.7000000000000028</v>
      </c>
    </row>
    <row r="93" spans="1:12">
      <c r="A93" s="3">
        <v>3</v>
      </c>
      <c r="B93" s="3">
        <v>26</v>
      </c>
      <c r="C93" s="3">
        <v>21.7</v>
      </c>
      <c r="D93" s="3">
        <v>30.5</v>
      </c>
      <c r="E93" s="3">
        <v>16.100000000000001</v>
      </c>
      <c r="F93" s="3">
        <v>37</v>
      </c>
      <c r="G93" s="3">
        <v>68</v>
      </c>
      <c r="H93" s="3">
        <v>20</v>
      </c>
      <c r="I93" s="3"/>
      <c r="J93" s="4">
        <f t="shared" si="5"/>
        <v>0</v>
      </c>
      <c r="K93" s="3">
        <v>56.36</v>
      </c>
      <c r="L93" s="4">
        <f>60-K93</f>
        <v>3.6400000000000006</v>
      </c>
    </row>
    <row r="94" spans="1:12">
      <c r="A94" s="3">
        <v>3</v>
      </c>
      <c r="B94" s="3">
        <v>27</v>
      </c>
      <c r="C94" s="3">
        <v>19</v>
      </c>
      <c r="D94" s="3">
        <v>28.8</v>
      </c>
      <c r="E94" s="3">
        <v>17.100000000000001</v>
      </c>
      <c r="F94" s="3">
        <v>56</v>
      </c>
      <c r="G94" s="3">
        <v>61</v>
      </c>
      <c r="H94" s="3">
        <v>24</v>
      </c>
      <c r="I94" s="3"/>
      <c r="J94" s="4">
        <f t="shared" si="5"/>
        <v>0</v>
      </c>
      <c r="K94" s="3">
        <v>50.9</v>
      </c>
      <c r="L94" s="4">
        <f t="shared" si="15"/>
        <v>5.4600000000000009</v>
      </c>
    </row>
    <row r="95" spans="1:12">
      <c r="A95" s="3">
        <v>3</v>
      </c>
      <c r="B95" s="3">
        <v>28</v>
      </c>
      <c r="C95" s="3">
        <v>20.6</v>
      </c>
      <c r="D95" s="3">
        <v>24.2</v>
      </c>
      <c r="E95" s="3">
        <v>16.600000000000001</v>
      </c>
      <c r="F95" s="3">
        <v>38</v>
      </c>
      <c r="G95" s="3">
        <v>60</v>
      </c>
      <c r="H95" s="3">
        <v>29</v>
      </c>
      <c r="I95" s="3"/>
      <c r="J95" s="4">
        <f t="shared" si="5"/>
        <v>0</v>
      </c>
      <c r="K95" s="3">
        <v>47.62</v>
      </c>
      <c r="L95" s="4">
        <f t="shared" si="15"/>
        <v>3.2800000000000011</v>
      </c>
    </row>
    <row r="96" spans="1:12">
      <c r="A96" s="3">
        <v>3</v>
      </c>
      <c r="B96" s="3">
        <v>29</v>
      </c>
      <c r="C96" s="3">
        <v>20.7</v>
      </c>
      <c r="D96" s="3">
        <v>27.7</v>
      </c>
      <c r="E96" s="3">
        <v>16.399999999999999</v>
      </c>
      <c r="F96" s="3">
        <v>36</v>
      </c>
      <c r="G96" s="3">
        <v>65</v>
      </c>
      <c r="H96" s="3">
        <v>25</v>
      </c>
      <c r="I96" s="3"/>
      <c r="J96" s="4">
        <f t="shared" ref="J96:J97" si="16">(((I96)/0.04047/1000))</f>
        <v>0</v>
      </c>
      <c r="K96" s="3">
        <v>43.1</v>
      </c>
      <c r="L96" s="4">
        <f t="shared" si="15"/>
        <v>4.519999999999996</v>
      </c>
    </row>
    <row r="97" spans="1:12">
      <c r="A97" s="3">
        <v>3</v>
      </c>
      <c r="B97" s="3">
        <v>30</v>
      </c>
      <c r="C97" s="3">
        <v>20.6</v>
      </c>
      <c r="D97" s="3">
        <v>26.1</v>
      </c>
      <c r="E97" s="3">
        <v>14.6</v>
      </c>
      <c r="F97" s="3">
        <v>35</v>
      </c>
      <c r="G97" s="3">
        <v>66</v>
      </c>
      <c r="H97" s="3">
        <v>26</v>
      </c>
      <c r="I97" s="3"/>
      <c r="J97" s="4">
        <f t="shared" si="16"/>
        <v>0</v>
      </c>
      <c r="K97" s="3">
        <v>38.68</v>
      </c>
      <c r="L97" s="4">
        <f t="shared" si="15"/>
        <v>4.4200000000000017</v>
      </c>
    </row>
    <row r="98" spans="1:12">
      <c r="A98" s="3">
        <v>3</v>
      </c>
      <c r="B98" s="3">
        <v>31</v>
      </c>
      <c r="C98" s="3">
        <v>18.899999999999999</v>
      </c>
      <c r="D98" s="3">
        <v>27.1</v>
      </c>
      <c r="E98" s="3">
        <v>12.8</v>
      </c>
      <c r="F98" s="3">
        <v>34</v>
      </c>
      <c r="G98" s="3">
        <v>70</v>
      </c>
      <c r="H98" s="3">
        <v>25</v>
      </c>
      <c r="I98" s="3"/>
      <c r="J98" s="4">
        <f t="shared" ref="J98" si="17">(((I98)/0.04047/1000))</f>
        <v>0</v>
      </c>
      <c r="K98" s="3">
        <v>32.96</v>
      </c>
      <c r="L98" s="4">
        <f t="shared" si="15"/>
        <v>5.7199999999999989</v>
      </c>
    </row>
    <row r="99" spans="1:12">
      <c r="A99" s="6"/>
      <c r="B99" s="6"/>
      <c r="C99" s="7"/>
      <c r="D99" s="7">
        <f>MAX(D71:D98)</f>
        <v>32.1</v>
      </c>
      <c r="E99" s="7">
        <f>MIN(E71:E98)</f>
        <v>12.8</v>
      </c>
      <c r="F99" s="7"/>
      <c r="G99" s="7"/>
      <c r="H99" s="7"/>
      <c r="I99" s="7"/>
      <c r="J99" s="8">
        <f>SUM(J68:J98)</f>
        <v>75.117370892018783</v>
      </c>
      <c r="K99" s="7"/>
      <c r="L99" s="8"/>
    </row>
    <row r="100" spans="1:12">
      <c r="A100" s="9"/>
      <c r="B100" s="9"/>
      <c r="C100" s="10"/>
      <c r="D100" s="10"/>
      <c r="E100" s="10"/>
      <c r="F100" s="10"/>
      <c r="G100" s="10"/>
      <c r="H100" s="10"/>
      <c r="I100" s="10"/>
      <c r="J100" s="10"/>
      <c r="K100" s="10"/>
      <c r="L100" s="10"/>
    </row>
    <row r="101" spans="1:12">
      <c r="A101" s="3">
        <v>4</v>
      </c>
      <c r="B101" s="3">
        <v>1</v>
      </c>
      <c r="C101" s="3">
        <v>18.8</v>
      </c>
      <c r="D101" s="3">
        <v>25.9</v>
      </c>
      <c r="E101" s="3">
        <v>14.9</v>
      </c>
      <c r="F101" s="3">
        <v>38</v>
      </c>
      <c r="G101" s="3">
        <v>62</v>
      </c>
      <c r="H101" s="3">
        <v>25</v>
      </c>
      <c r="I101" s="3"/>
      <c r="J101" s="4">
        <f>(((I101)/0.04047/1000))</f>
        <v>0</v>
      </c>
      <c r="K101" s="3">
        <v>57.64</v>
      </c>
      <c r="L101" s="4"/>
    </row>
    <row r="102" spans="1:12">
      <c r="A102" s="3">
        <v>4</v>
      </c>
      <c r="B102" s="3">
        <v>2</v>
      </c>
      <c r="C102" s="3">
        <v>19.399999999999999</v>
      </c>
      <c r="D102" s="3">
        <v>26.2</v>
      </c>
      <c r="E102" s="3">
        <v>14.9</v>
      </c>
      <c r="F102" s="3">
        <v>43</v>
      </c>
      <c r="G102" s="3">
        <v>61</v>
      </c>
      <c r="H102" s="3">
        <v>26</v>
      </c>
      <c r="I102" s="3"/>
      <c r="J102" s="4">
        <f t="shared" ref="J102:J130" si="18">(((I102)/0.04047/1000))</f>
        <v>0</v>
      </c>
      <c r="K102" s="3">
        <v>52.74</v>
      </c>
      <c r="L102" s="4">
        <f>K101+J102-K102</f>
        <v>4.8999999999999986</v>
      </c>
    </row>
    <row r="103" spans="1:12">
      <c r="A103" s="3">
        <v>4</v>
      </c>
      <c r="B103" s="3">
        <v>3</v>
      </c>
      <c r="C103" s="3">
        <v>20</v>
      </c>
      <c r="D103" s="3">
        <v>27.4</v>
      </c>
      <c r="E103" s="3">
        <v>14.8</v>
      </c>
      <c r="F103" s="3">
        <v>40</v>
      </c>
      <c r="G103" s="3">
        <v>69</v>
      </c>
      <c r="H103" s="3">
        <v>25</v>
      </c>
      <c r="I103" s="3"/>
      <c r="J103" s="4">
        <f t="shared" si="18"/>
        <v>0</v>
      </c>
      <c r="K103" s="3">
        <v>47.9</v>
      </c>
      <c r="L103" s="4">
        <f>K102+J103-K103</f>
        <v>4.8400000000000034</v>
      </c>
    </row>
    <row r="104" spans="1:12">
      <c r="A104" s="3">
        <v>4</v>
      </c>
      <c r="B104" s="3">
        <v>4</v>
      </c>
      <c r="C104" s="3">
        <v>22.5</v>
      </c>
      <c r="D104" s="3">
        <v>28.6</v>
      </c>
      <c r="E104" s="3">
        <v>14.9</v>
      </c>
      <c r="F104" s="3">
        <v>46</v>
      </c>
      <c r="G104" s="3">
        <v>71</v>
      </c>
      <c r="H104" s="3">
        <v>24</v>
      </c>
      <c r="I104" s="3"/>
      <c r="J104" s="4">
        <f t="shared" si="18"/>
        <v>0</v>
      </c>
      <c r="K104" s="3">
        <v>41.76</v>
      </c>
      <c r="L104" s="4">
        <f t="shared" ref="L104:L130" si="19">K103+J104-K104</f>
        <v>6.1400000000000006</v>
      </c>
    </row>
    <row r="105" spans="1:12">
      <c r="A105" s="3">
        <v>4</v>
      </c>
      <c r="B105" s="3">
        <v>5</v>
      </c>
      <c r="C105" s="3">
        <v>23.5</v>
      </c>
      <c r="D105" s="3">
        <v>29.6</v>
      </c>
      <c r="E105" s="3">
        <v>15.1</v>
      </c>
      <c r="F105" s="3">
        <v>34</v>
      </c>
      <c r="G105" s="3">
        <v>64</v>
      </c>
      <c r="H105" s="3">
        <v>25</v>
      </c>
      <c r="I105" s="3"/>
      <c r="J105" s="4">
        <f t="shared" si="18"/>
        <v>0</v>
      </c>
      <c r="K105" s="5">
        <v>37.58</v>
      </c>
      <c r="L105" s="4">
        <f t="shared" si="19"/>
        <v>4.18</v>
      </c>
    </row>
    <row r="106" spans="1:12">
      <c r="A106" s="3">
        <v>4</v>
      </c>
      <c r="B106" s="3">
        <v>6</v>
      </c>
      <c r="C106" s="3">
        <v>21.4</v>
      </c>
      <c r="D106" s="3">
        <v>28.9</v>
      </c>
      <c r="E106" s="5">
        <v>20.100000000000001</v>
      </c>
      <c r="F106" s="3">
        <v>69</v>
      </c>
      <c r="G106" s="3">
        <v>70</v>
      </c>
      <c r="H106" s="3">
        <v>24</v>
      </c>
      <c r="I106" s="3">
        <v>420</v>
      </c>
      <c r="J106" s="4">
        <f t="shared" si="18"/>
        <v>10.378057820607857</v>
      </c>
      <c r="K106" s="3">
        <v>45.82</v>
      </c>
      <c r="L106" s="4">
        <f t="shared" si="19"/>
        <v>2.1380578206078553</v>
      </c>
    </row>
    <row r="107" spans="1:12">
      <c r="A107" s="3">
        <v>4</v>
      </c>
      <c r="B107" s="3">
        <v>7</v>
      </c>
      <c r="C107" s="3">
        <v>20.3</v>
      </c>
      <c r="D107" s="3">
        <v>26.1</v>
      </c>
      <c r="E107" s="3">
        <v>19</v>
      </c>
      <c r="F107" s="3">
        <v>68</v>
      </c>
      <c r="G107" s="3">
        <v>74</v>
      </c>
      <c r="H107" s="3">
        <v>40</v>
      </c>
      <c r="I107" s="3">
        <v>1730</v>
      </c>
      <c r="J107" s="4">
        <f t="shared" si="18"/>
        <v>42.747714356313324</v>
      </c>
      <c r="K107" s="3">
        <v>84.96</v>
      </c>
      <c r="L107" s="4">
        <f t="shared" si="19"/>
        <v>3.6077143563133376</v>
      </c>
    </row>
    <row r="108" spans="1:12">
      <c r="A108" s="3">
        <v>4</v>
      </c>
      <c r="B108" s="3">
        <v>8</v>
      </c>
      <c r="C108" s="3">
        <v>22.4</v>
      </c>
      <c r="D108" s="3">
        <v>25</v>
      </c>
      <c r="E108" s="3">
        <v>19.600000000000001</v>
      </c>
      <c r="F108" s="3">
        <v>56</v>
      </c>
      <c r="G108" s="3">
        <v>73</v>
      </c>
      <c r="H108" s="3">
        <v>45</v>
      </c>
      <c r="I108" s="3">
        <v>50</v>
      </c>
      <c r="J108" s="4">
        <f t="shared" si="18"/>
        <v>1.2354830738818878</v>
      </c>
      <c r="K108" s="3">
        <v>83.34</v>
      </c>
      <c r="L108" s="4">
        <f t="shared" si="19"/>
        <v>2.855483073881885</v>
      </c>
    </row>
    <row r="109" spans="1:12">
      <c r="A109" s="3">
        <v>4</v>
      </c>
      <c r="B109" s="3">
        <v>9</v>
      </c>
      <c r="C109" s="3">
        <v>21.7</v>
      </c>
      <c r="D109" s="3">
        <v>28.5</v>
      </c>
      <c r="E109" s="3">
        <v>18.7</v>
      </c>
      <c r="F109" s="3">
        <v>49</v>
      </c>
      <c r="G109" s="3">
        <v>69</v>
      </c>
      <c r="H109" s="3">
        <v>28</v>
      </c>
      <c r="I109" s="3"/>
      <c r="J109" s="4">
        <f t="shared" si="18"/>
        <v>0</v>
      </c>
      <c r="K109" s="3">
        <v>79.8</v>
      </c>
      <c r="L109" s="4">
        <f t="shared" si="19"/>
        <v>3.5400000000000063</v>
      </c>
    </row>
    <row r="110" spans="1:12">
      <c r="A110" s="3">
        <v>4</v>
      </c>
      <c r="B110" s="3">
        <v>10</v>
      </c>
      <c r="C110" s="3">
        <v>23.6</v>
      </c>
      <c r="D110" s="3">
        <v>28.9</v>
      </c>
      <c r="E110" s="3">
        <v>18.2</v>
      </c>
      <c r="F110" s="3">
        <v>50</v>
      </c>
      <c r="G110" s="3">
        <v>71</v>
      </c>
      <c r="H110" s="3">
        <v>25</v>
      </c>
      <c r="I110" s="3"/>
      <c r="J110" s="4">
        <f t="shared" si="18"/>
        <v>0</v>
      </c>
      <c r="K110" s="3">
        <v>76.680000000000007</v>
      </c>
      <c r="L110" s="4">
        <f t="shared" si="19"/>
        <v>3.1199999999999903</v>
      </c>
    </row>
    <row r="111" spans="1:12">
      <c r="A111" s="3">
        <v>4</v>
      </c>
      <c r="B111" s="3">
        <v>11</v>
      </c>
      <c r="C111" s="3">
        <v>25.4</v>
      </c>
      <c r="D111" s="3">
        <v>30.6</v>
      </c>
      <c r="E111" s="3">
        <v>18.8</v>
      </c>
      <c r="F111" s="3">
        <v>41</v>
      </c>
      <c r="G111" s="3">
        <v>70</v>
      </c>
      <c r="H111" s="3">
        <v>20</v>
      </c>
      <c r="I111" s="3"/>
      <c r="J111" s="4">
        <f t="shared" si="18"/>
        <v>0</v>
      </c>
      <c r="K111" s="3">
        <v>70.78</v>
      </c>
      <c r="L111" s="4">
        <f t="shared" si="19"/>
        <v>5.9000000000000057</v>
      </c>
    </row>
    <row r="112" spans="1:12">
      <c r="A112" s="3">
        <v>4</v>
      </c>
      <c r="B112" s="3">
        <v>12</v>
      </c>
      <c r="C112" s="3">
        <v>20.7</v>
      </c>
      <c r="D112" s="3">
        <v>31.3</v>
      </c>
      <c r="E112" s="3">
        <v>20.100000000000001</v>
      </c>
      <c r="F112" s="3">
        <v>47</v>
      </c>
      <c r="G112" s="3">
        <v>64</v>
      </c>
      <c r="H112" s="3">
        <v>20</v>
      </c>
      <c r="I112" s="3"/>
      <c r="J112" s="4">
        <f t="shared" si="18"/>
        <v>0</v>
      </c>
      <c r="K112" s="3">
        <v>66.599999999999994</v>
      </c>
      <c r="L112" s="4">
        <f t="shared" si="19"/>
        <v>4.1800000000000068</v>
      </c>
    </row>
    <row r="113" spans="1:12">
      <c r="A113" s="3">
        <v>4</v>
      </c>
      <c r="B113" s="3">
        <v>13</v>
      </c>
      <c r="C113" s="3">
        <v>19.7</v>
      </c>
      <c r="D113" s="3">
        <v>23.5</v>
      </c>
      <c r="E113" s="3">
        <v>16.2</v>
      </c>
      <c r="F113" s="3">
        <v>42</v>
      </c>
      <c r="G113" s="3">
        <v>60</v>
      </c>
      <c r="H113" s="3">
        <v>34</v>
      </c>
      <c r="I113" s="3"/>
      <c r="J113" s="4">
        <f t="shared" si="18"/>
        <v>0</v>
      </c>
      <c r="K113" s="3">
        <v>61.22</v>
      </c>
      <c r="L113" s="4">
        <f t="shared" si="19"/>
        <v>5.3799999999999955</v>
      </c>
    </row>
    <row r="114" spans="1:12">
      <c r="A114" s="3">
        <v>4</v>
      </c>
      <c r="B114" s="3">
        <v>14</v>
      </c>
      <c r="C114" s="3">
        <v>19.899999999999999</v>
      </c>
      <c r="D114" s="3">
        <v>25.8</v>
      </c>
      <c r="E114" s="3">
        <v>15.8</v>
      </c>
      <c r="F114" s="3">
        <v>48</v>
      </c>
      <c r="G114" s="3">
        <v>66</v>
      </c>
      <c r="H114" s="3">
        <v>27</v>
      </c>
      <c r="I114" s="3"/>
      <c r="J114" s="4">
        <f t="shared" si="18"/>
        <v>0</v>
      </c>
      <c r="K114" s="3">
        <v>58.26</v>
      </c>
      <c r="L114" s="4">
        <f t="shared" si="19"/>
        <v>2.9600000000000009</v>
      </c>
    </row>
    <row r="115" spans="1:12">
      <c r="A115" s="3">
        <v>4</v>
      </c>
      <c r="B115" s="3">
        <v>15</v>
      </c>
      <c r="C115" s="3">
        <v>19.100000000000001</v>
      </c>
      <c r="D115" s="3">
        <v>29.9</v>
      </c>
      <c r="E115" s="3">
        <v>13.2</v>
      </c>
      <c r="F115" s="3">
        <v>60</v>
      </c>
      <c r="G115" s="3">
        <v>71</v>
      </c>
      <c r="H115" s="3">
        <v>24</v>
      </c>
      <c r="I115" s="3"/>
      <c r="J115" s="4">
        <f t="shared" si="18"/>
        <v>0</v>
      </c>
      <c r="K115" s="3">
        <v>54.2</v>
      </c>
      <c r="L115" s="4">
        <f t="shared" si="19"/>
        <v>4.0599999999999952</v>
      </c>
    </row>
    <row r="116" spans="1:12">
      <c r="A116" s="3">
        <v>4</v>
      </c>
      <c r="B116" s="3">
        <v>16</v>
      </c>
      <c r="C116" s="3">
        <v>20.6</v>
      </c>
      <c r="D116" s="3">
        <v>30.9</v>
      </c>
      <c r="E116" s="3">
        <v>14.2</v>
      </c>
      <c r="F116" s="3">
        <v>60</v>
      </c>
      <c r="G116" s="3">
        <v>65</v>
      </c>
      <c r="H116" s="3">
        <v>20</v>
      </c>
      <c r="I116" s="3"/>
      <c r="J116" s="4">
        <f t="shared" si="18"/>
        <v>0</v>
      </c>
      <c r="K116" s="3">
        <v>57.3</v>
      </c>
      <c r="L116" s="4">
        <f>60+J116-K116</f>
        <v>2.7000000000000028</v>
      </c>
    </row>
    <row r="117" spans="1:12">
      <c r="A117" s="3">
        <v>4</v>
      </c>
      <c r="B117" s="3">
        <v>17</v>
      </c>
      <c r="C117" s="3">
        <v>20.5</v>
      </c>
      <c r="D117" s="3">
        <v>28.2</v>
      </c>
      <c r="E117" s="3">
        <v>18.2</v>
      </c>
      <c r="F117" s="3">
        <v>52</v>
      </c>
      <c r="G117" s="3">
        <v>66</v>
      </c>
      <c r="H117" s="3">
        <v>25</v>
      </c>
      <c r="I117" s="3"/>
      <c r="J117" s="4">
        <f t="shared" si="18"/>
        <v>0</v>
      </c>
      <c r="K117" s="3">
        <v>54.5</v>
      </c>
      <c r="L117" s="4">
        <f t="shared" si="19"/>
        <v>2.7999999999999972</v>
      </c>
    </row>
    <row r="118" spans="1:12">
      <c r="A118" s="3">
        <v>4</v>
      </c>
      <c r="B118" s="3">
        <v>18</v>
      </c>
      <c r="C118" s="3">
        <v>18.399999999999999</v>
      </c>
      <c r="D118" s="3">
        <v>24.4</v>
      </c>
      <c r="E118" s="3">
        <v>14.7</v>
      </c>
      <c r="F118" s="3">
        <v>50</v>
      </c>
      <c r="G118" s="3">
        <v>68</v>
      </c>
      <c r="H118" s="3">
        <v>33</v>
      </c>
      <c r="I118" s="3"/>
      <c r="J118" s="4">
        <f t="shared" si="18"/>
        <v>0</v>
      </c>
      <c r="K118" s="3">
        <v>51.36</v>
      </c>
      <c r="L118" s="4">
        <f t="shared" si="19"/>
        <v>3.1400000000000006</v>
      </c>
    </row>
    <row r="119" spans="1:12">
      <c r="A119" s="3">
        <v>4</v>
      </c>
      <c r="B119" s="3">
        <v>19</v>
      </c>
      <c r="C119" s="3">
        <v>19</v>
      </c>
      <c r="D119" s="3">
        <v>25.6</v>
      </c>
      <c r="E119" s="3">
        <v>13.9</v>
      </c>
      <c r="F119" s="3">
        <v>33</v>
      </c>
      <c r="G119" s="3">
        <v>61</v>
      </c>
      <c r="H119" s="3">
        <v>26</v>
      </c>
      <c r="I119" s="3"/>
      <c r="J119" s="4">
        <f t="shared" si="18"/>
        <v>0</v>
      </c>
      <c r="K119" s="3">
        <v>61.5</v>
      </c>
      <c r="L119" s="4">
        <f>65.1-K119</f>
        <v>3.5999999999999943</v>
      </c>
    </row>
    <row r="120" spans="1:12">
      <c r="A120" s="3">
        <v>4</v>
      </c>
      <c r="B120" s="3">
        <v>20</v>
      </c>
      <c r="C120" s="3">
        <v>21.3</v>
      </c>
      <c r="D120" s="3">
        <v>27.2</v>
      </c>
      <c r="E120" s="3">
        <v>14.9</v>
      </c>
      <c r="F120" s="3">
        <v>39</v>
      </c>
      <c r="G120" s="3">
        <v>63</v>
      </c>
      <c r="H120" s="3">
        <v>25</v>
      </c>
      <c r="I120" s="3"/>
      <c r="J120" s="4">
        <f t="shared" si="18"/>
        <v>0</v>
      </c>
      <c r="K120" s="3">
        <v>56.12</v>
      </c>
      <c r="L120" s="4">
        <f t="shared" si="19"/>
        <v>5.3800000000000026</v>
      </c>
    </row>
    <row r="121" spans="1:12">
      <c r="A121" s="3">
        <v>4</v>
      </c>
      <c r="B121" s="3">
        <v>21</v>
      </c>
      <c r="C121" s="3">
        <v>20.3</v>
      </c>
      <c r="D121" s="3">
        <v>28</v>
      </c>
      <c r="E121" s="3">
        <v>18.600000000000001</v>
      </c>
      <c r="F121" s="3">
        <v>68</v>
      </c>
      <c r="G121" s="3">
        <v>73</v>
      </c>
      <c r="H121" s="3">
        <v>25</v>
      </c>
      <c r="I121" s="3">
        <v>1855</v>
      </c>
      <c r="J121" s="4">
        <f t="shared" si="18"/>
        <v>45.836422041018039</v>
      </c>
      <c r="K121" s="3">
        <v>88.04</v>
      </c>
      <c r="L121" s="4">
        <f>68.04+J121-K121-20</f>
        <v>5.8364220410180394</v>
      </c>
    </row>
    <row r="122" spans="1:12">
      <c r="A122" s="3">
        <v>4</v>
      </c>
      <c r="B122" s="3">
        <v>22</v>
      </c>
      <c r="C122" s="3">
        <v>18.399999999999999</v>
      </c>
      <c r="D122" s="3">
        <v>21.1</v>
      </c>
      <c r="E122" s="3">
        <v>12.4</v>
      </c>
      <c r="F122" s="3">
        <v>63</v>
      </c>
      <c r="G122" s="3">
        <v>74</v>
      </c>
      <c r="H122" s="3">
        <v>59</v>
      </c>
      <c r="I122" s="3">
        <v>720</v>
      </c>
      <c r="J122" s="4">
        <f t="shared" si="18"/>
        <v>17.790956263899183</v>
      </c>
      <c r="K122" s="3">
        <v>87.5</v>
      </c>
      <c r="L122" s="4">
        <f>62.5+J122-K122</f>
        <v>-7.2090437361008242</v>
      </c>
    </row>
    <row r="123" spans="1:12">
      <c r="A123" s="3">
        <v>4</v>
      </c>
      <c r="B123" s="3">
        <v>23</v>
      </c>
      <c r="C123" s="3">
        <v>18.600000000000001</v>
      </c>
      <c r="D123" s="3">
        <v>25.7</v>
      </c>
      <c r="E123" s="3">
        <v>15.6</v>
      </c>
      <c r="F123" s="3">
        <v>50</v>
      </c>
      <c r="G123" s="3">
        <v>65</v>
      </c>
      <c r="H123" s="3">
        <v>26</v>
      </c>
      <c r="I123" s="3"/>
      <c r="J123" s="4">
        <f t="shared" si="18"/>
        <v>0</v>
      </c>
      <c r="K123" s="3">
        <v>87.38</v>
      </c>
      <c r="L123" s="4">
        <f t="shared" si="19"/>
        <v>0.12000000000000455</v>
      </c>
    </row>
    <row r="124" spans="1:12">
      <c r="A124" s="3">
        <v>4</v>
      </c>
      <c r="B124" s="3">
        <v>24</v>
      </c>
      <c r="C124" s="3">
        <v>20.100000000000001</v>
      </c>
      <c r="D124" s="3">
        <v>24.3</v>
      </c>
      <c r="E124" s="3">
        <v>13.4</v>
      </c>
      <c r="F124" s="3">
        <v>41</v>
      </c>
      <c r="G124" s="3">
        <v>66</v>
      </c>
      <c r="H124" s="3">
        <v>28</v>
      </c>
      <c r="I124" s="3"/>
      <c r="J124" s="4">
        <f t="shared" si="18"/>
        <v>0</v>
      </c>
      <c r="K124" s="3">
        <v>80.14</v>
      </c>
      <c r="L124" s="4">
        <f t="shared" si="19"/>
        <v>7.2399999999999949</v>
      </c>
    </row>
    <row r="125" spans="1:12">
      <c r="A125" s="3">
        <v>4</v>
      </c>
      <c r="B125" s="3">
        <v>25</v>
      </c>
      <c r="C125" s="3">
        <v>22.1</v>
      </c>
      <c r="D125" s="3">
        <v>28.3</v>
      </c>
      <c r="E125" s="3">
        <v>15.8</v>
      </c>
      <c r="F125" s="3">
        <v>46</v>
      </c>
      <c r="G125" s="3">
        <v>74</v>
      </c>
      <c r="H125" s="3">
        <v>24</v>
      </c>
      <c r="I125" s="3"/>
      <c r="J125" s="4">
        <f t="shared" si="18"/>
        <v>0</v>
      </c>
      <c r="K125" s="3">
        <v>77.459999999999994</v>
      </c>
      <c r="L125" s="4">
        <f t="shared" si="19"/>
        <v>2.6800000000000068</v>
      </c>
    </row>
    <row r="126" spans="1:12">
      <c r="A126" s="3">
        <v>4</v>
      </c>
      <c r="B126" s="3">
        <v>26</v>
      </c>
      <c r="C126" s="3">
        <v>19.100000000000001</v>
      </c>
      <c r="D126" s="3">
        <v>29.1</v>
      </c>
      <c r="E126" s="3">
        <v>17.899999999999999</v>
      </c>
      <c r="F126" s="3">
        <v>65</v>
      </c>
      <c r="G126" s="3">
        <v>69</v>
      </c>
      <c r="H126" s="3">
        <v>25</v>
      </c>
      <c r="I126" s="3">
        <v>650</v>
      </c>
      <c r="J126" s="4">
        <f t="shared" si="18"/>
        <v>16.061279960464542</v>
      </c>
      <c r="K126" s="3">
        <v>90.96</v>
      </c>
      <c r="L126" s="4">
        <f t="shared" si="19"/>
        <v>2.561279960464546</v>
      </c>
    </row>
    <row r="127" spans="1:12">
      <c r="A127" s="3">
        <v>4</v>
      </c>
      <c r="B127" s="3">
        <v>27</v>
      </c>
      <c r="C127" s="3">
        <v>19.399999999999999</v>
      </c>
      <c r="D127" s="3">
        <v>20.100000000000001</v>
      </c>
      <c r="E127" s="3">
        <v>16.399999999999999</v>
      </c>
      <c r="F127" s="3">
        <v>72</v>
      </c>
      <c r="G127" s="3">
        <v>74</v>
      </c>
      <c r="H127" s="3">
        <v>57</v>
      </c>
      <c r="I127" s="3">
        <v>505</v>
      </c>
      <c r="J127" s="4">
        <f t="shared" si="18"/>
        <v>12.478379046207067</v>
      </c>
      <c r="K127" s="3">
        <v>102.02</v>
      </c>
      <c r="L127" s="4">
        <f t="shared" si="19"/>
        <v>1.4183790462070647</v>
      </c>
    </row>
    <row r="128" spans="1:12">
      <c r="A128" s="3">
        <v>4</v>
      </c>
      <c r="B128" s="3">
        <v>28</v>
      </c>
      <c r="C128" s="3">
        <v>15.9</v>
      </c>
      <c r="D128" s="3">
        <v>26.7</v>
      </c>
      <c r="E128" s="3">
        <v>12.6</v>
      </c>
      <c r="F128" s="3">
        <v>44</v>
      </c>
      <c r="G128" s="3">
        <v>75</v>
      </c>
      <c r="H128" s="3">
        <v>25</v>
      </c>
      <c r="I128" s="3"/>
      <c r="J128" s="4">
        <f t="shared" si="18"/>
        <v>0</v>
      </c>
      <c r="K128" s="3">
        <v>98.2</v>
      </c>
      <c r="L128" s="4">
        <f t="shared" si="19"/>
        <v>3.8199999999999932</v>
      </c>
    </row>
    <row r="129" spans="1:12">
      <c r="A129" s="3">
        <v>4</v>
      </c>
      <c r="B129" s="3">
        <v>29</v>
      </c>
      <c r="C129" s="3">
        <v>16.899999999999999</v>
      </c>
      <c r="D129" s="3">
        <v>26.7</v>
      </c>
      <c r="E129" s="3">
        <v>12.4</v>
      </c>
      <c r="F129" s="3">
        <v>50</v>
      </c>
      <c r="G129" s="3">
        <v>75</v>
      </c>
      <c r="H129" s="3">
        <v>25</v>
      </c>
      <c r="I129" s="3"/>
      <c r="J129" s="4">
        <f t="shared" si="18"/>
        <v>0</v>
      </c>
      <c r="K129" s="3">
        <v>94.78</v>
      </c>
      <c r="L129" s="4">
        <f t="shared" si="19"/>
        <v>3.4200000000000017</v>
      </c>
    </row>
    <row r="130" spans="1:12">
      <c r="A130" s="3">
        <v>4</v>
      </c>
      <c r="B130" s="3">
        <v>30</v>
      </c>
      <c r="C130" s="3">
        <v>18.3</v>
      </c>
      <c r="D130" s="3">
        <v>26.7</v>
      </c>
      <c r="E130" s="3">
        <v>12.4</v>
      </c>
      <c r="F130" s="3">
        <v>43</v>
      </c>
      <c r="G130" s="3">
        <v>75</v>
      </c>
      <c r="H130" s="3">
        <v>25</v>
      </c>
      <c r="I130" s="3"/>
      <c r="J130" s="4">
        <f t="shared" si="18"/>
        <v>0</v>
      </c>
      <c r="K130" s="3">
        <v>93.36</v>
      </c>
      <c r="L130" s="4">
        <f t="shared" si="19"/>
        <v>1.4200000000000017</v>
      </c>
    </row>
    <row r="131" spans="1:12">
      <c r="A131" s="6"/>
      <c r="B131" s="6"/>
      <c r="C131" s="7"/>
      <c r="D131" s="7">
        <f>MAX(D104:D130)</f>
        <v>31.3</v>
      </c>
      <c r="E131" s="7">
        <f>MIN(E104:E130)</f>
        <v>12.4</v>
      </c>
      <c r="F131" s="7"/>
      <c r="G131" s="7"/>
      <c r="H131" s="7"/>
      <c r="I131" s="7"/>
      <c r="J131" s="8">
        <f>SUM(J101:J130)</f>
        <v>146.5282925623919</v>
      </c>
      <c r="K131" s="7"/>
      <c r="L131" s="8"/>
    </row>
    <row r="132" spans="1:12">
      <c r="A132" s="9"/>
      <c r="B132" s="9"/>
      <c r="C132" s="10"/>
      <c r="D132" s="10"/>
      <c r="E132" s="10"/>
      <c r="F132" s="10"/>
      <c r="G132" s="10"/>
      <c r="H132" s="10"/>
      <c r="I132" s="10"/>
      <c r="J132" s="10"/>
      <c r="K132" s="10"/>
      <c r="L132" s="10"/>
    </row>
    <row r="133" spans="1:12">
      <c r="A133" s="3">
        <v>5</v>
      </c>
      <c r="B133" s="3">
        <v>1</v>
      </c>
      <c r="C133" s="3">
        <v>17.600000000000001</v>
      </c>
      <c r="D133" s="3">
        <v>26.7</v>
      </c>
      <c r="E133" s="3">
        <v>12.4</v>
      </c>
      <c r="F133" s="3">
        <v>53</v>
      </c>
      <c r="G133" s="3">
        <v>75</v>
      </c>
      <c r="H133" s="3">
        <v>25</v>
      </c>
      <c r="I133" s="3"/>
      <c r="J133" s="4">
        <f>(((I133)/0.04047/1000))</f>
        <v>0</v>
      </c>
      <c r="K133" s="3">
        <v>85.4</v>
      </c>
      <c r="L133" s="4">
        <f>K130-K133</f>
        <v>7.9599999999999937</v>
      </c>
    </row>
    <row r="134" spans="1:12">
      <c r="A134" s="3">
        <v>5</v>
      </c>
      <c r="B134" s="3">
        <v>2</v>
      </c>
      <c r="C134" s="3">
        <v>19.3</v>
      </c>
      <c r="D134" s="3">
        <v>26.8</v>
      </c>
      <c r="E134" s="3">
        <v>14.8</v>
      </c>
      <c r="F134" s="3">
        <v>48</v>
      </c>
      <c r="G134" s="3">
        <v>62</v>
      </c>
      <c r="H134" s="3">
        <v>25</v>
      </c>
      <c r="I134" s="3"/>
      <c r="J134" s="4">
        <f t="shared" ref="J134:J163" si="20">(((I134)/0.04047/1000))</f>
        <v>0</v>
      </c>
      <c r="K134" s="3">
        <v>83.7</v>
      </c>
      <c r="L134" s="4">
        <f>K133+J134-K134</f>
        <v>1.7000000000000028</v>
      </c>
    </row>
    <row r="135" spans="1:12">
      <c r="A135" s="3">
        <v>5</v>
      </c>
      <c r="B135" s="3">
        <v>3</v>
      </c>
      <c r="C135" s="3"/>
      <c r="D135" s="3"/>
      <c r="E135" s="3"/>
      <c r="F135" s="3"/>
      <c r="G135" s="3"/>
      <c r="H135" s="3"/>
      <c r="I135" s="3"/>
      <c r="J135" s="4">
        <f t="shared" si="20"/>
        <v>0</v>
      </c>
      <c r="K135" s="3"/>
      <c r="L135" s="4">
        <f t="shared" ref="L135" si="21">K132+J135-K135</f>
        <v>0</v>
      </c>
    </row>
    <row r="136" spans="1:12">
      <c r="A136" s="3">
        <v>5</v>
      </c>
      <c r="B136" s="3">
        <v>4</v>
      </c>
      <c r="C136" s="3"/>
      <c r="D136" s="3"/>
      <c r="E136" s="3"/>
      <c r="F136" s="3"/>
      <c r="G136" s="3"/>
      <c r="H136" s="3"/>
      <c r="I136" s="3"/>
      <c r="J136" s="4">
        <f t="shared" si="20"/>
        <v>0</v>
      </c>
      <c r="K136" s="3"/>
      <c r="L136" s="4">
        <f t="shared" ref="L136" si="22">K135+J136-K136</f>
        <v>0</v>
      </c>
    </row>
    <row r="137" spans="1:12">
      <c r="A137" s="3">
        <v>5</v>
      </c>
      <c r="B137" s="3">
        <v>5</v>
      </c>
      <c r="C137" s="3"/>
      <c r="D137" s="3"/>
      <c r="E137" s="3"/>
      <c r="F137" s="3"/>
      <c r="G137" s="3"/>
      <c r="H137" s="3"/>
      <c r="I137" s="3"/>
      <c r="J137" s="4">
        <f t="shared" si="20"/>
        <v>0</v>
      </c>
      <c r="K137" s="5"/>
      <c r="L137" s="4">
        <f t="shared" ref="L137" si="23">K134+J137-K137</f>
        <v>83.7</v>
      </c>
    </row>
    <row r="138" spans="1:12">
      <c r="A138" s="3">
        <v>5</v>
      </c>
      <c r="B138" s="3">
        <v>6</v>
      </c>
      <c r="C138" s="3"/>
      <c r="D138" s="3"/>
      <c r="E138" s="5"/>
      <c r="F138" s="3"/>
      <c r="G138" s="3"/>
      <c r="H138" s="3"/>
      <c r="I138" s="3"/>
      <c r="J138" s="4">
        <f t="shared" si="20"/>
        <v>0</v>
      </c>
      <c r="K138" s="3"/>
      <c r="L138" s="4">
        <f t="shared" ref="L138" si="24">K137+J138-K138</f>
        <v>0</v>
      </c>
    </row>
    <row r="139" spans="1:12">
      <c r="A139" s="3">
        <v>5</v>
      </c>
      <c r="B139" s="3">
        <v>7</v>
      </c>
      <c r="C139" s="3"/>
      <c r="D139" s="3"/>
      <c r="E139" s="3"/>
      <c r="F139" s="3"/>
      <c r="G139" s="3"/>
      <c r="H139" s="3"/>
      <c r="I139" s="3"/>
      <c r="J139" s="4">
        <f t="shared" si="20"/>
        <v>0</v>
      </c>
      <c r="K139" s="3"/>
      <c r="L139" s="4">
        <f t="shared" ref="L139" si="25">K136+J139-K139</f>
        <v>0</v>
      </c>
    </row>
    <row r="140" spans="1:12">
      <c r="A140" s="3">
        <v>5</v>
      </c>
      <c r="B140" s="3">
        <v>8</v>
      </c>
      <c r="C140" s="3"/>
      <c r="D140" s="3"/>
      <c r="E140" s="3"/>
      <c r="F140" s="3"/>
      <c r="G140" s="3"/>
      <c r="H140" s="3"/>
      <c r="I140" s="3"/>
      <c r="J140" s="4">
        <f t="shared" si="20"/>
        <v>0</v>
      </c>
      <c r="K140" s="3"/>
      <c r="L140" s="4">
        <f t="shared" ref="L140" si="26">K139+J140-K140</f>
        <v>0</v>
      </c>
    </row>
    <row r="141" spans="1:12">
      <c r="A141" s="3">
        <v>5</v>
      </c>
      <c r="B141" s="3">
        <v>9</v>
      </c>
      <c r="C141" s="3"/>
      <c r="D141" s="3"/>
      <c r="E141" s="3"/>
      <c r="F141" s="3"/>
      <c r="G141" s="3"/>
      <c r="H141" s="3"/>
      <c r="I141" s="3"/>
      <c r="J141" s="4">
        <f t="shared" si="20"/>
        <v>0</v>
      </c>
      <c r="K141" s="3"/>
      <c r="L141" s="4">
        <f>50+J141-K141</f>
        <v>50</v>
      </c>
    </row>
    <row r="142" spans="1:12">
      <c r="A142" s="3">
        <v>5</v>
      </c>
      <c r="B142" s="3">
        <v>10</v>
      </c>
      <c r="C142" s="3"/>
      <c r="D142" s="3"/>
      <c r="E142" s="3"/>
      <c r="F142" s="3"/>
      <c r="G142" s="3"/>
      <c r="H142" s="3"/>
      <c r="I142" s="3"/>
      <c r="J142" s="4">
        <f t="shared" si="20"/>
        <v>0</v>
      </c>
      <c r="K142" s="3"/>
      <c r="L142" s="4">
        <f t="shared" ref="L142" si="27">K141+J142-K142</f>
        <v>0</v>
      </c>
    </row>
    <row r="143" spans="1:12">
      <c r="A143" s="3">
        <v>5</v>
      </c>
      <c r="B143" s="3">
        <v>11</v>
      </c>
      <c r="C143" s="3"/>
      <c r="D143" s="3"/>
      <c r="E143" s="3"/>
      <c r="F143" s="3"/>
      <c r="G143" s="3"/>
      <c r="H143" s="3"/>
      <c r="I143" s="3"/>
      <c r="J143" s="4">
        <f t="shared" si="20"/>
        <v>0</v>
      </c>
      <c r="K143" s="3"/>
      <c r="L143" s="4">
        <f>K142-K143</f>
        <v>0</v>
      </c>
    </row>
    <row r="144" spans="1:12">
      <c r="A144" s="3">
        <v>5</v>
      </c>
      <c r="B144" s="3">
        <v>12</v>
      </c>
      <c r="C144" s="3"/>
      <c r="D144" s="3"/>
      <c r="E144" s="3"/>
      <c r="F144" s="3"/>
      <c r="G144" s="3"/>
      <c r="H144" s="3"/>
      <c r="I144" s="3"/>
      <c r="J144" s="4">
        <f t="shared" si="20"/>
        <v>0</v>
      </c>
      <c r="K144" s="3"/>
      <c r="L144" s="4">
        <f>K143-K144</f>
        <v>0</v>
      </c>
    </row>
    <row r="145" spans="1:12">
      <c r="A145" s="3">
        <v>5</v>
      </c>
      <c r="B145" s="3">
        <v>13</v>
      </c>
      <c r="C145" s="3"/>
      <c r="D145" s="3"/>
      <c r="E145" s="3"/>
      <c r="F145" s="3"/>
      <c r="G145" s="3"/>
      <c r="H145" s="3"/>
      <c r="I145" s="3"/>
      <c r="J145" s="4">
        <f t="shared" si="20"/>
        <v>0</v>
      </c>
      <c r="K145" s="3"/>
      <c r="L145" s="4">
        <f t="shared" ref="L145" si="28">K142+J145-K145</f>
        <v>0</v>
      </c>
    </row>
    <row r="146" spans="1:12">
      <c r="A146" s="3">
        <v>5</v>
      </c>
      <c r="B146" s="3">
        <v>14</v>
      </c>
      <c r="C146" s="3"/>
      <c r="D146" s="3"/>
      <c r="E146" s="3"/>
      <c r="F146" s="3"/>
      <c r="G146" s="3"/>
      <c r="H146" s="3"/>
      <c r="I146" s="3"/>
      <c r="J146" s="4">
        <f t="shared" si="20"/>
        <v>0</v>
      </c>
      <c r="K146" s="3"/>
      <c r="L146" s="4">
        <f>65.9+J146-K146</f>
        <v>65.900000000000006</v>
      </c>
    </row>
    <row r="147" spans="1:12">
      <c r="A147" s="3">
        <v>5</v>
      </c>
      <c r="B147" s="3">
        <v>15</v>
      </c>
      <c r="C147" s="3"/>
      <c r="D147" s="3"/>
      <c r="E147" s="3"/>
      <c r="F147" s="3"/>
      <c r="G147" s="3"/>
      <c r="H147" s="3"/>
      <c r="I147" s="3"/>
      <c r="J147" s="4">
        <f t="shared" si="20"/>
        <v>0</v>
      </c>
      <c r="K147" s="3"/>
      <c r="L147" s="4"/>
    </row>
    <row r="148" spans="1:12">
      <c r="A148" s="3">
        <v>5</v>
      </c>
      <c r="B148" s="3">
        <v>16</v>
      </c>
      <c r="C148" s="3"/>
      <c r="D148" s="3"/>
      <c r="E148" s="3"/>
      <c r="F148" s="3"/>
      <c r="G148" s="3"/>
      <c r="H148" s="3"/>
      <c r="I148" s="3"/>
      <c r="J148" s="4">
        <f t="shared" si="20"/>
        <v>0</v>
      </c>
      <c r="K148" s="3"/>
      <c r="L148" s="4">
        <f t="shared" ref="L148" si="29">K147+J148-K148</f>
        <v>0</v>
      </c>
    </row>
    <row r="149" spans="1:12">
      <c r="A149" s="3">
        <v>5</v>
      </c>
      <c r="B149" s="3">
        <v>17</v>
      </c>
      <c r="C149" s="3"/>
      <c r="D149" s="3"/>
      <c r="E149" s="3"/>
      <c r="F149" s="3"/>
      <c r="G149" s="3"/>
      <c r="H149" s="3"/>
      <c r="I149" s="3"/>
      <c r="J149" s="4">
        <f t="shared" si="20"/>
        <v>0</v>
      </c>
      <c r="K149" s="3"/>
      <c r="L149" s="4">
        <f>K148-K149</f>
        <v>0</v>
      </c>
    </row>
    <row r="150" spans="1:12">
      <c r="A150" s="3">
        <v>5</v>
      </c>
      <c r="B150" s="3">
        <v>18</v>
      </c>
      <c r="C150" s="3"/>
      <c r="D150" s="3"/>
      <c r="E150" s="3"/>
      <c r="F150" s="3"/>
      <c r="G150" s="3"/>
      <c r="H150" s="3"/>
      <c r="I150" s="3"/>
      <c r="J150" s="4">
        <f t="shared" si="20"/>
        <v>0</v>
      </c>
      <c r="K150" s="3"/>
      <c r="L150" s="4">
        <f t="shared" ref="L150" si="30">K149+J150-K150</f>
        <v>0</v>
      </c>
    </row>
    <row r="151" spans="1:12">
      <c r="A151" s="3">
        <v>5</v>
      </c>
      <c r="B151" s="3">
        <v>19</v>
      </c>
      <c r="C151" s="3"/>
      <c r="D151" s="3"/>
      <c r="E151" s="3"/>
      <c r="F151" s="3"/>
      <c r="G151" s="3"/>
      <c r="H151" s="3"/>
      <c r="I151" s="3"/>
      <c r="J151" s="4">
        <f t="shared" si="20"/>
        <v>0</v>
      </c>
      <c r="K151" s="3"/>
      <c r="L151" s="4">
        <f t="shared" ref="L151" si="31">K148+J151-K151</f>
        <v>0</v>
      </c>
    </row>
    <row r="152" spans="1:12">
      <c r="A152" s="3">
        <v>5</v>
      </c>
      <c r="B152" s="3">
        <v>20</v>
      </c>
      <c r="C152" s="3"/>
      <c r="D152" s="3"/>
      <c r="E152" s="3"/>
      <c r="F152" s="3"/>
      <c r="G152" s="3"/>
      <c r="H152" s="3"/>
      <c r="I152" s="3"/>
      <c r="J152" s="4">
        <f t="shared" si="20"/>
        <v>0</v>
      </c>
      <c r="K152" s="3"/>
      <c r="L152" s="4">
        <f t="shared" ref="L152" si="32">K151+J152-K152</f>
        <v>0</v>
      </c>
    </row>
    <row r="153" spans="1:12">
      <c r="A153" s="3">
        <v>5</v>
      </c>
      <c r="B153" s="3">
        <v>21</v>
      </c>
      <c r="C153" s="3"/>
      <c r="D153" s="3"/>
      <c r="E153" s="3"/>
      <c r="F153" s="3"/>
      <c r="G153" s="3"/>
      <c r="H153" s="3"/>
      <c r="I153" s="3"/>
      <c r="J153" s="4">
        <f t="shared" si="20"/>
        <v>0</v>
      </c>
      <c r="K153" s="3"/>
      <c r="L153" s="4">
        <f t="shared" ref="L153" si="33">K150+J153-K153</f>
        <v>0</v>
      </c>
    </row>
    <row r="154" spans="1:12">
      <c r="A154" s="3">
        <v>5</v>
      </c>
      <c r="B154" s="3">
        <v>22</v>
      </c>
      <c r="C154" s="3"/>
      <c r="D154" s="3"/>
      <c r="E154" s="3"/>
      <c r="F154" s="3"/>
      <c r="G154" s="3"/>
      <c r="H154" s="3"/>
      <c r="I154" s="3"/>
      <c r="J154" s="4">
        <f t="shared" si="20"/>
        <v>0</v>
      </c>
      <c r="K154" s="3"/>
      <c r="L154" s="4">
        <f t="shared" ref="L154" si="34">K153+J154-K154</f>
        <v>0</v>
      </c>
    </row>
    <row r="155" spans="1:12">
      <c r="A155" s="3">
        <v>5</v>
      </c>
      <c r="B155" s="3">
        <v>23</v>
      </c>
      <c r="C155" s="3"/>
      <c r="D155" s="3"/>
      <c r="E155" s="3"/>
      <c r="F155" s="3"/>
      <c r="G155" s="3"/>
      <c r="H155" s="3"/>
      <c r="I155" s="3"/>
      <c r="J155" s="4">
        <f t="shared" si="20"/>
        <v>0</v>
      </c>
      <c r="K155" s="3"/>
      <c r="L155" s="4">
        <f>K154-K155</f>
        <v>0</v>
      </c>
    </row>
    <row r="156" spans="1:12">
      <c r="A156" s="3">
        <v>5</v>
      </c>
      <c r="B156" s="3">
        <v>24</v>
      </c>
      <c r="C156" s="3"/>
      <c r="D156" s="3"/>
      <c r="E156" s="3"/>
      <c r="F156" s="3"/>
      <c r="G156" s="3"/>
      <c r="H156" s="3"/>
      <c r="I156" s="3"/>
      <c r="J156" s="4">
        <f t="shared" si="20"/>
        <v>0</v>
      </c>
      <c r="K156" s="3"/>
      <c r="L156" s="4">
        <f t="shared" ref="L156" si="35">K155-K156</f>
        <v>0</v>
      </c>
    </row>
    <row r="157" spans="1:12">
      <c r="A157" s="3">
        <v>5</v>
      </c>
      <c r="B157" s="3">
        <v>25</v>
      </c>
      <c r="C157" s="3"/>
      <c r="D157" s="3"/>
      <c r="E157" s="3"/>
      <c r="F157" s="3"/>
      <c r="G157" s="3"/>
      <c r="H157" s="3"/>
      <c r="I157" s="3"/>
      <c r="J157" s="4">
        <f t="shared" si="20"/>
        <v>0</v>
      </c>
      <c r="K157" s="3"/>
      <c r="L157" s="4">
        <f>60-K157</f>
        <v>60</v>
      </c>
    </row>
    <row r="158" spans="1:12">
      <c r="A158" s="3">
        <v>5</v>
      </c>
      <c r="B158" s="3">
        <v>26</v>
      </c>
      <c r="C158" s="3"/>
      <c r="D158" s="3"/>
      <c r="E158" s="3"/>
      <c r="F158" s="3"/>
      <c r="G158" s="3"/>
      <c r="H158" s="3"/>
      <c r="I158" s="3"/>
      <c r="J158" s="4">
        <f t="shared" si="20"/>
        <v>0</v>
      </c>
      <c r="K158" s="3"/>
      <c r="L158" s="4">
        <f>60-K158</f>
        <v>60</v>
      </c>
    </row>
    <row r="159" spans="1:12">
      <c r="A159" s="3">
        <v>5</v>
      </c>
      <c r="B159" s="3">
        <v>27</v>
      </c>
      <c r="C159" s="3"/>
      <c r="D159" s="3"/>
      <c r="E159" s="3"/>
      <c r="F159" s="3"/>
      <c r="G159" s="3"/>
      <c r="H159" s="3"/>
      <c r="I159" s="3"/>
      <c r="J159" s="4">
        <f t="shared" si="20"/>
        <v>0</v>
      </c>
      <c r="K159" s="3"/>
      <c r="L159" s="4">
        <f t="shared" ref="L159:L163" si="36">K158-K159</f>
        <v>0</v>
      </c>
    </row>
    <row r="160" spans="1:12">
      <c r="A160" s="3">
        <v>5</v>
      </c>
      <c r="B160" s="3">
        <v>28</v>
      </c>
      <c r="C160" s="3"/>
      <c r="D160" s="3"/>
      <c r="E160" s="3"/>
      <c r="F160" s="3"/>
      <c r="G160" s="3"/>
      <c r="H160" s="3"/>
      <c r="I160" s="3"/>
      <c r="J160" s="4">
        <f t="shared" si="20"/>
        <v>0</v>
      </c>
      <c r="K160" s="3"/>
      <c r="L160" s="4">
        <f t="shared" si="36"/>
        <v>0</v>
      </c>
    </row>
    <row r="161" spans="1:12">
      <c r="A161" s="3">
        <v>5</v>
      </c>
      <c r="B161" s="3">
        <v>29</v>
      </c>
      <c r="C161" s="3"/>
      <c r="D161" s="3"/>
      <c r="E161" s="3"/>
      <c r="F161" s="3"/>
      <c r="G161" s="3"/>
      <c r="H161" s="3"/>
      <c r="I161" s="3"/>
      <c r="J161" s="4">
        <f t="shared" si="20"/>
        <v>0</v>
      </c>
      <c r="K161" s="3"/>
      <c r="L161" s="4">
        <f t="shared" si="36"/>
        <v>0</v>
      </c>
    </row>
    <row r="162" spans="1:12">
      <c r="A162" s="3">
        <v>5</v>
      </c>
      <c r="B162" s="3">
        <v>30</v>
      </c>
      <c r="C162" s="3"/>
      <c r="D162" s="3"/>
      <c r="E162" s="3"/>
      <c r="F162" s="3"/>
      <c r="G162" s="3"/>
      <c r="H162" s="3"/>
      <c r="I162" s="3"/>
      <c r="J162" s="4">
        <f t="shared" si="20"/>
        <v>0</v>
      </c>
      <c r="K162" s="3"/>
      <c r="L162" s="4">
        <f t="shared" si="36"/>
        <v>0</v>
      </c>
    </row>
    <row r="163" spans="1:12">
      <c r="A163" s="3">
        <v>5</v>
      </c>
      <c r="B163" s="3">
        <v>31</v>
      </c>
      <c r="C163" s="3"/>
      <c r="D163" s="3"/>
      <c r="E163" s="3"/>
      <c r="F163" s="3"/>
      <c r="G163" s="3"/>
      <c r="H163" s="3"/>
      <c r="I163" s="3"/>
      <c r="J163" s="4">
        <f t="shared" si="20"/>
        <v>0</v>
      </c>
      <c r="K163" s="3"/>
      <c r="L163" s="4">
        <f t="shared" si="36"/>
        <v>0</v>
      </c>
    </row>
    <row r="164" spans="1:12">
      <c r="A164" s="6"/>
      <c r="B164" s="6"/>
      <c r="C164" s="7"/>
      <c r="D164" s="7">
        <f>MAX(D136:D163)</f>
        <v>0</v>
      </c>
      <c r="E164" s="7">
        <f>MIN(E136:E163)</f>
        <v>0</v>
      </c>
      <c r="F164" s="7"/>
      <c r="G164" s="7"/>
      <c r="H164" s="7"/>
      <c r="I164" s="7"/>
      <c r="J164" s="8">
        <f>SUM(J133:J163)</f>
        <v>0</v>
      </c>
      <c r="K164" s="7"/>
      <c r="L164" s="8"/>
    </row>
  </sheetData>
  <mergeCells count="6">
    <mergeCell ref="A1:L1"/>
    <mergeCell ref="A3:B3"/>
    <mergeCell ref="C3:E3"/>
    <mergeCell ref="F3:H3"/>
    <mergeCell ref="I3:J3"/>
    <mergeCell ref="K3:L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showGridLines="0" workbookViewId="0">
      <selection activeCell="L10" sqref="L10"/>
    </sheetView>
  </sheetViews>
  <sheetFormatPr defaultRowHeight="19.8" customHeight="1"/>
  <cols>
    <col min="1" max="16384" width="8.88671875" style="37"/>
  </cols>
  <sheetData>
    <row r="1" spans="1:10" ht="19.8" customHeight="1">
      <c r="A1" s="56" t="s">
        <v>33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ht="19.8" customHeight="1" thickBot="1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10" s="40" customFormat="1" ht="19.8" customHeight="1" thickBot="1">
      <c r="A3" s="39"/>
      <c r="B3" s="57" t="s">
        <v>15</v>
      </c>
      <c r="C3" s="58"/>
      <c r="D3" s="59"/>
      <c r="E3" s="60" t="s">
        <v>16</v>
      </c>
      <c r="F3" s="61"/>
      <c r="G3" s="62"/>
      <c r="H3" s="60" t="s">
        <v>17</v>
      </c>
      <c r="I3" s="61"/>
      <c r="J3" s="63"/>
    </row>
    <row r="4" spans="1:10" s="40" customFormat="1" ht="19.8" customHeight="1">
      <c r="A4" s="41"/>
      <c r="B4" s="42" t="s">
        <v>18</v>
      </c>
      <c r="C4" s="43" t="s">
        <v>19</v>
      </c>
      <c r="D4" s="44" t="s">
        <v>20</v>
      </c>
      <c r="E4" s="42" t="s">
        <v>18</v>
      </c>
      <c r="F4" s="43" t="s">
        <v>19</v>
      </c>
      <c r="G4" s="45" t="s">
        <v>20</v>
      </c>
      <c r="H4" s="42" t="s">
        <v>18</v>
      </c>
      <c r="I4" s="43" t="s">
        <v>19</v>
      </c>
      <c r="J4" s="44" t="s">
        <v>20</v>
      </c>
    </row>
    <row r="5" spans="1:10" s="40" customFormat="1" ht="19.8" customHeight="1">
      <c r="A5" s="11" t="s">
        <v>21</v>
      </c>
      <c r="B5" s="12">
        <v>32.4</v>
      </c>
      <c r="C5" s="13">
        <v>16.899999999999999</v>
      </c>
      <c r="D5" s="14">
        <v>243.96</v>
      </c>
      <c r="E5" s="15">
        <v>32.65</v>
      </c>
      <c r="F5" s="16">
        <v>17.27</v>
      </c>
      <c r="G5" s="17">
        <v>484.12</v>
      </c>
      <c r="H5" s="18">
        <v>31.34</v>
      </c>
      <c r="I5" s="16">
        <v>16.27</v>
      </c>
      <c r="J5" s="19">
        <v>470.13</v>
      </c>
    </row>
    <row r="6" spans="1:10" s="40" customFormat="1" ht="19.8" customHeight="1">
      <c r="A6" s="20" t="s">
        <v>22</v>
      </c>
      <c r="B6" s="21">
        <v>34.299999999999997</v>
      </c>
      <c r="C6" s="22">
        <v>16.899999999999999</v>
      </c>
      <c r="D6" s="23">
        <v>105.52</v>
      </c>
      <c r="E6" s="24">
        <v>33.35</v>
      </c>
      <c r="F6" s="22">
        <v>16.82</v>
      </c>
      <c r="G6" s="25">
        <v>62.84</v>
      </c>
      <c r="H6" s="21">
        <v>32.54</v>
      </c>
      <c r="I6" s="22">
        <v>16.28</v>
      </c>
      <c r="J6" s="27">
        <v>78.88</v>
      </c>
    </row>
    <row r="7" spans="1:10" s="40" customFormat="1" ht="19.8" customHeight="1">
      <c r="A7" s="11" t="s">
        <v>23</v>
      </c>
      <c r="B7" s="18">
        <v>32.1</v>
      </c>
      <c r="C7" s="16">
        <v>12.8</v>
      </c>
      <c r="D7" s="28">
        <v>75.12</v>
      </c>
      <c r="E7" s="15">
        <v>31.56</v>
      </c>
      <c r="F7" s="16">
        <v>13.93</v>
      </c>
      <c r="G7" s="17">
        <v>102.89</v>
      </c>
      <c r="H7" s="18">
        <v>30.84</v>
      </c>
      <c r="I7" s="16">
        <v>12.11</v>
      </c>
      <c r="J7" s="19">
        <v>116.89</v>
      </c>
    </row>
    <row r="8" spans="1:10" s="40" customFormat="1" ht="19.8" customHeight="1">
      <c r="A8" s="20" t="s">
        <v>24</v>
      </c>
      <c r="B8" s="21">
        <v>31.3</v>
      </c>
      <c r="C8" s="22">
        <v>12.4</v>
      </c>
      <c r="D8" s="23">
        <v>146.53</v>
      </c>
      <c r="E8" s="24"/>
      <c r="F8" s="22"/>
      <c r="G8" s="25"/>
      <c r="H8" s="26"/>
      <c r="I8" s="22"/>
      <c r="J8" s="27"/>
    </row>
    <row r="9" spans="1:10" s="40" customFormat="1" ht="19.8" customHeight="1">
      <c r="A9" s="11" t="s">
        <v>25</v>
      </c>
      <c r="B9" s="18"/>
      <c r="C9" s="16"/>
      <c r="D9" s="28"/>
      <c r="E9" s="15"/>
      <c r="F9" s="16"/>
      <c r="G9" s="17"/>
      <c r="H9" s="29"/>
      <c r="I9" s="16"/>
      <c r="J9" s="19"/>
    </row>
    <row r="10" spans="1:10" s="40" customFormat="1" ht="19.8" customHeight="1">
      <c r="A10" s="20" t="s">
        <v>26</v>
      </c>
      <c r="B10" s="21"/>
      <c r="C10" s="22"/>
      <c r="D10" s="23"/>
      <c r="E10" s="24"/>
      <c r="F10" s="22"/>
      <c r="G10" s="25"/>
      <c r="H10" s="26"/>
      <c r="I10" s="22"/>
      <c r="J10" s="27"/>
    </row>
    <row r="11" spans="1:10" s="40" customFormat="1" ht="19.8" customHeight="1">
      <c r="A11" s="11" t="s">
        <v>27</v>
      </c>
      <c r="B11" s="18"/>
      <c r="C11" s="16"/>
      <c r="D11" s="28"/>
      <c r="E11" s="15"/>
      <c r="F11" s="16"/>
      <c r="G11" s="17"/>
      <c r="H11" s="29"/>
      <c r="I11" s="16"/>
      <c r="J11" s="28"/>
    </row>
    <row r="12" spans="1:10" s="40" customFormat="1" ht="19.8" customHeight="1">
      <c r="A12" s="20" t="s">
        <v>28</v>
      </c>
      <c r="B12" s="21"/>
      <c r="C12" s="22"/>
      <c r="D12" s="23"/>
      <c r="E12" s="24"/>
      <c r="F12" s="22"/>
      <c r="G12" s="25"/>
      <c r="H12" s="21"/>
      <c r="I12" s="22"/>
      <c r="J12" s="23"/>
    </row>
    <row r="13" spans="1:10" s="40" customFormat="1" ht="19.8" customHeight="1">
      <c r="A13" s="11" t="s">
        <v>29</v>
      </c>
      <c r="B13" s="18"/>
      <c r="C13" s="16"/>
      <c r="D13" s="28"/>
      <c r="E13" s="15"/>
      <c r="F13" s="16"/>
      <c r="G13" s="17"/>
      <c r="H13" s="18"/>
      <c r="I13" s="16"/>
      <c r="J13" s="19"/>
    </row>
    <row r="14" spans="1:10" s="40" customFormat="1" ht="19.8" customHeight="1">
      <c r="A14" s="20" t="s">
        <v>30</v>
      </c>
      <c r="B14" s="21"/>
      <c r="C14" s="22"/>
      <c r="D14" s="23"/>
      <c r="E14" s="24"/>
      <c r="F14" s="22"/>
      <c r="G14" s="25"/>
      <c r="H14" s="21"/>
      <c r="I14" s="22"/>
      <c r="J14" s="27"/>
    </row>
    <row r="15" spans="1:10" s="40" customFormat="1" ht="19.8" customHeight="1">
      <c r="A15" s="11" t="s">
        <v>31</v>
      </c>
      <c r="B15" s="18"/>
      <c r="C15" s="16"/>
      <c r="D15" s="28"/>
      <c r="E15" s="15"/>
      <c r="F15" s="16"/>
      <c r="G15" s="17"/>
      <c r="H15" s="18"/>
      <c r="I15" s="16"/>
      <c r="J15" s="19"/>
    </row>
    <row r="16" spans="1:10" s="40" customFormat="1" ht="19.8" customHeight="1" thickBot="1">
      <c r="A16" s="30" t="s">
        <v>32</v>
      </c>
      <c r="B16" s="31"/>
      <c r="C16" s="32"/>
      <c r="D16" s="33"/>
      <c r="E16" s="34"/>
      <c r="F16" s="32"/>
      <c r="G16" s="35"/>
      <c r="H16" s="31"/>
      <c r="I16" s="32"/>
      <c r="J16" s="36"/>
    </row>
    <row r="17" spans="1:10" s="40" customFormat="1" ht="19.8" customHeight="1" thickBot="1">
      <c r="A17" s="46"/>
      <c r="B17" s="47">
        <f>MAX(B5:B16)</f>
        <v>34.299999999999997</v>
      </c>
      <c r="C17" s="48">
        <f>MIN(C5:C16)</f>
        <v>12.4</v>
      </c>
      <c r="D17" s="49">
        <f>SUM(D5:D16)</f>
        <v>571.13</v>
      </c>
      <c r="E17" s="47">
        <f>MAX(E5:E16)</f>
        <v>33.35</v>
      </c>
      <c r="F17" s="48">
        <f>MIN(F5:F16)</f>
        <v>13.93</v>
      </c>
      <c r="G17" s="50">
        <f>SUM(G5:G16)</f>
        <v>649.85</v>
      </c>
      <c r="H17" s="47">
        <f>MAX(H5:H16)</f>
        <v>32.54</v>
      </c>
      <c r="I17" s="51">
        <f>MIN(I5:I16)</f>
        <v>12.11</v>
      </c>
      <c r="J17" s="50">
        <f>SUM(J5:J16)</f>
        <v>665.9</v>
      </c>
    </row>
    <row r="18" spans="1:10" ht="19.8" customHeight="1">
      <c r="A18" s="38"/>
      <c r="B18" s="38"/>
      <c r="C18" s="38"/>
      <c r="D18" s="38"/>
      <c r="E18" s="38"/>
      <c r="F18" s="38"/>
      <c r="G18" s="38"/>
      <c r="H18" s="38"/>
      <c r="I18" s="38"/>
      <c r="J18" s="38"/>
    </row>
  </sheetData>
  <mergeCells count="4">
    <mergeCell ref="A1:J1"/>
    <mergeCell ref="B3:D3"/>
    <mergeCell ref="E3:G3"/>
    <mergeCell ref="H3:J3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Completa</vt:lpstr>
      <vt:lpstr>Média</vt:lpstr>
      <vt:lpstr>Plan3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</dc:creator>
  <cp:lastModifiedBy>elaine</cp:lastModifiedBy>
  <dcterms:created xsi:type="dcterms:W3CDTF">2017-02-01T11:26:20Z</dcterms:created>
  <dcterms:modified xsi:type="dcterms:W3CDTF">2017-05-12T13:57:25Z</dcterms:modified>
</cp:coreProperties>
</file>